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uynh10\Documents\"/>
    </mc:Choice>
  </mc:AlternateContent>
  <xr:revisionPtr revIDLastSave="0" documentId="13_ncr:1_{9A2217A9-18EA-4CDE-9AD1-33165568038E}" xr6:coauthVersionLast="47" xr6:coauthVersionMax="47" xr10:uidLastSave="{00000000-0000-0000-0000-000000000000}"/>
  <bookViews>
    <workbookView xWindow="-28920" yWindow="750" windowWidth="29040" windowHeight="15720" xr2:uid="{00000000-000D-0000-FFFF-FFFF00000000}"/>
  </bookViews>
  <sheets>
    <sheet name="SALARY CAP WORKSHEET - BLANK" sheetId="1" r:id="rId1"/>
    <sheet name="Worksheet - Example - New 1" sheetId="3" r:id="rId2"/>
    <sheet name="Worksheet - Example - New" sheetId="2" r:id="rId3"/>
    <sheet name="Example - old copy" sheetId="4" r:id="rId4"/>
  </sheets>
  <definedNames>
    <definedName name="_xlnm.Print_Area" localSheetId="3">'Example - old copy'!$A$1:$S$66</definedName>
    <definedName name="Z_49F09BD4_FF2E_4BBE_87C9_6FFAAD6728F1_.wvu.PrintArea" localSheetId="3" hidden="1">'Example - old copy'!$A$1:$S$66</definedName>
  </definedNames>
  <calcPr calcId="191029"/>
  <customWorkbookViews>
    <customWorkbookView name="Kaptchinskie, Keith - Personal View" guid="{49F09BD4-FF2E-4BBE-87C9-6FFAAD6728F1}" mergeInterval="0" personalView="1" maximized="1" windowWidth="1920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J56" i="1" s="1"/>
  <c r="M56" i="1" s="1"/>
  <c r="F57" i="1"/>
  <c r="J57" i="1" s="1"/>
  <c r="M57" i="1" s="1"/>
  <c r="F58" i="1"/>
  <c r="H58" i="1" s="1"/>
  <c r="F59" i="1"/>
  <c r="J59" i="1" s="1"/>
  <c r="M59" i="1" s="1"/>
  <c r="F60" i="1"/>
  <c r="J60" i="1" s="1"/>
  <c r="M60" i="1" s="1"/>
  <c r="F61" i="1"/>
  <c r="J61" i="1" s="1"/>
  <c r="M61" i="1" s="1"/>
  <c r="F62" i="1"/>
  <c r="J62" i="1" s="1"/>
  <c r="M62" i="1" s="1"/>
  <c r="F63" i="1"/>
  <c r="H63" i="1" s="1"/>
  <c r="N63" i="1"/>
  <c r="N62" i="1"/>
  <c r="N61" i="1"/>
  <c r="N60" i="1"/>
  <c r="N59" i="1"/>
  <c r="N58" i="1"/>
  <c r="N57" i="1"/>
  <c r="N56" i="1"/>
  <c r="D10" i="1"/>
  <c r="Q63" i="1" s="1"/>
  <c r="S63" i="1" s="1"/>
  <c r="H61" i="1" l="1"/>
  <c r="J63" i="1"/>
  <c r="M63" i="1" s="1"/>
  <c r="H59" i="1"/>
  <c r="H62" i="1"/>
  <c r="H57" i="1"/>
  <c r="J58" i="1"/>
  <c r="M58" i="1" s="1"/>
  <c r="Q61" i="1"/>
  <c r="S61" i="1" s="1"/>
  <c r="Q62" i="1"/>
  <c r="S62" i="1" s="1"/>
  <c r="Q60" i="1"/>
  <c r="S60" i="1" s="1"/>
  <c r="H56" i="1"/>
  <c r="Q59" i="1"/>
  <c r="S59" i="1" s="1"/>
  <c r="Q58" i="1"/>
  <c r="S58" i="1" s="1"/>
  <c r="Q57" i="1"/>
  <c r="S57" i="1" s="1"/>
  <c r="Q56" i="1"/>
  <c r="S56" i="1" s="1"/>
  <c r="H60" i="1"/>
  <c r="N51" i="1"/>
  <c r="N52" i="1"/>
  <c r="F52" i="1"/>
  <c r="H52" i="1" s="1"/>
  <c r="F51" i="1"/>
  <c r="J51" i="1" s="1"/>
  <c r="M51" i="1" s="1"/>
  <c r="N53" i="1"/>
  <c r="N50" i="1"/>
  <c r="N49" i="1"/>
  <c r="F50" i="1"/>
  <c r="H50" i="1" s="1"/>
  <c r="F49" i="1"/>
  <c r="J49" i="1" s="1"/>
  <c r="M49" i="1" s="1"/>
  <c r="J52" i="1" l="1"/>
  <c r="M52" i="1" s="1"/>
  <c r="H51" i="1"/>
  <c r="J50" i="1"/>
  <c r="M50" i="1" s="1"/>
  <c r="H49" i="1"/>
  <c r="N74" i="1"/>
  <c r="N73" i="1"/>
  <c r="N72" i="1"/>
  <c r="N71" i="1"/>
  <c r="N86" i="1"/>
  <c r="N85" i="1"/>
  <c r="N84" i="1"/>
  <c r="N83" i="1"/>
  <c r="D88" i="1"/>
  <c r="J84" i="1" l="1"/>
  <c r="J85" i="1"/>
  <c r="J73" i="1"/>
  <c r="J72" i="1"/>
  <c r="J86" i="1"/>
  <c r="J83" i="1"/>
  <c r="J74" i="1" l="1"/>
  <c r="J71" i="1"/>
  <c r="L69" i="3" l="1"/>
  <c r="D67" i="3"/>
  <c r="N65" i="3"/>
  <c r="J65" i="3"/>
  <c r="N64" i="3"/>
  <c r="J64" i="3"/>
  <c r="N63" i="3"/>
  <c r="J63" i="3"/>
  <c r="N62" i="3"/>
  <c r="J62" i="3"/>
  <c r="N58" i="3"/>
  <c r="J58" i="3"/>
  <c r="N57" i="3"/>
  <c r="J57" i="3"/>
  <c r="N56" i="3"/>
  <c r="J56" i="3"/>
  <c r="N55" i="3"/>
  <c r="J55" i="3"/>
  <c r="N54" i="3"/>
  <c r="J54" i="3"/>
  <c r="N49" i="3"/>
  <c r="F49" i="3"/>
  <c r="H49" i="3" s="1"/>
  <c r="N48" i="3"/>
  <c r="F48" i="3"/>
  <c r="J48" i="3" s="1"/>
  <c r="M48" i="3" s="1"/>
  <c r="N47" i="3"/>
  <c r="F47" i="3"/>
  <c r="J47" i="3" s="1"/>
  <c r="M47" i="3" s="1"/>
  <c r="N46" i="3"/>
  <c r="F46" i="3"/>
  <c r="H46" i="3" s="1"/>
  <c r="N43" i="3"/>
  <c r="F43" i="3"/>
  <c r="J43" i="3" s="1"/>
  <c r="M43" i="3" s="1"/>
  <c r="N42" i="3"/>
  <c r="F42" i="3"/>
  <c r="J42" i="3" s="1"/>
  <c r="M42" i="3" s="1"/>
  <c r="N41" i="3"/>
  <c r="F41" i="3"/>
  <c r="J41" i="3" s="1"/>
  <c r="M41" i="3" s="1"/>
  <c r="N40" i="3"/>
  <c r="F40" i="3"/>
  <c r="J40" i="3" s="1"/>
  <c r="M40" i="3" s="1"/>
  <c r="N39" i="3"/>
  <c r="F39" i="3"/>
  <c r="J39" i="3" s="1"/>
  <c r="M39" i="3" s="1"/>
  <c r="N38" i="3"/>
  <c r="F38" i="3"/>
  <c r="J38" i="3" s="1"/>
  <c r="M38" i="3" s="1"/>
  <c r="N37" i="3"/>
  <c r="F37" i="3"/>
  <c r="J37" i="3" s="1"/>
  <c r="M37" i="3" s="1"/>
  <c r="N36" i="3"/>
  <c r="F36" i="3"/>
  <c r="J36" i="3" s="1"/>
  <c r="M36" i="3" s="1"/>
  <c r="N35" i="3"/>
  <c r="F35" i="3"/>
  <c r="J35" i="3" s="1"/>
  <c r="M35" i="3" s="1"/>
  <c r="N34" i="3"/>
  <c r="F34" i="3"/>
  <c r="J34" i="3" s="1"/>
  <c r="M34" i="3" s="1"/>
  <c r="N33" i="3"/>
  <c r="F33" i="3"/>
  <c r="J33" i="3" s="1"/>
  <c r="M33" i="3" s="1"/>
  <c r="N32" i="3"/>
  <c r="F32" i="3"/>
  <c r="J32" i="3" s="1"/>
  <c r="M32" i="3" s="1"/>
  <c r="N31" i="3"/>
  <c r="F31" i="3"/>
  <c r="J31" i="3" s="1"/>
  <c r="M31" i="3" s="1"/>
  <c r="N30" i="3"/>
  <c r="F30" i="3"/>
  <c r="J30" i="3" s="1"/>
  <c r="M30" i="3" s="1"/>
  <c r="N29" i="3"/>
  <c r="F29" i="3"/>
  <c r="J29" i="3" s="1"/>
  <c r="M29" i="3" s="1"/>
  <c r="N28" i="3"/>
  <c r="F28" i="3"/>
  <c r="J28" i="3" s="1"/>
  <c r="M28" i="3" s="1"/>
  <c r="N27" i="3"/>
  <c r="F27" i="3"/>
  <c r="J27" i="3" s="1"/>
  <c r="D10" i="3"/>
  <c r="F43" i="1"/>
  <c r="J43" i="1" s="1"/>
  <c r="M43" i="1" s="1"/>
  <c r="F42" i="1"/>
  <c r="J42" i="1" s="1"/>
  <c r="M42" i="1" s="1"/>
  <c r="F41" i="1"/>
  <c r="J41" i="1" s="1"/>
  <c r="M41" i="1" s="1"/>
  <c r="F40" i="1"/>
  <c r="J40" i="1" s="1"/>
  <c r="M40" i="1" s="1"/>
  <c r="F39" i="1"/>
  <c r="J39" i="1" s="1"/>
  <c r="M39" i="1" s="1"/>
  <c r="F38" i="1"/>
  <c r="J38" i="1" s="1"/>
  <c r="M38" i="1" s="1"/>
  <c r="F37" i="1"/>
  <c r="J37" i="1" s="1"/>
  <c r="M37" i="1" s="1"/>
  <c r="F36" i="1"/>
  <c r="J36" i="1" s="1"/>
  <c r="M36" i="1" s="1"/>
  <c r="F35" i="1"/>
  <c r="J35" i="1" s="1"/>
  <c r="M35" i="1" s="1"/>
  <c r="F34" i="1"/>
  <c r="J34" i="1" s="1"/>
  <c r="M34" i="1" s="1"/>
  <c r="F33" i="1"/>
  <c r="J33" i="1" s="1"/>
  <c r="M33" i="1" s="1"/>
  <c r="F32" i="1"/>
  <c r="J32" i="1" s="1"/>
  <c r="M32" i="1" s="1"/>
  <c r="F31" i="1"/>
  <c r="J31" i="1" s="1"/>
  <c r="M31" i="1" s="1"/>
  <c r="F30" i="1"/>
  <c r="J30" i="1" s="1"/>
  <c r="M30" i="1" s="1"/>
  <c r="F29" i="1"/>
  <c r="J29" i="1" s="1"/>
  <c r="M29" i="1" s="1"/>
  <c r="F28" i="1"/>
  <c r="J28" i="1" s="1"/>
  <c r="M28" i="1" s="1"/>
  <c r="M69" i="3" l="1"/>
  <c r="N68" i="3"/>
  <c r="Q58" i="3"/>
  <c r="S58" i="3" s="1"/>
  <c r="J49" i="3"/>
  <c r="M49" i="3" s="1"/>
  <c r="Q65" i="3"/>
  <c r="S65" i="3" s="1"/>
  <c r="H27" i="3"/>
  <c r="H28" i="3"/>
  <c r="H31" i="3"/>
  <c r="H32" i="3"/>
  <c r="H35" i="3"/>
  <c r="H36" i="3"/>
  <c r="H39" i="3"/>
  <c r="H40" i="3"/>
  <c r="H43" i="3"/>
  <c r="J46" i="3"/>
  <c r="M46" i="3" s="1"/>
  <c r="Q39" i="3"/>
  <c r="S39" i="3" s="1"/>
  <c r="Q63" i="3"/>
  <c r="S63" i="3" s="1"/>
  <c r="Q54" i="3"/>
  <c r="S54" i="3" s="1"/>
  <c r="Q27" i="3"/>
  <c r="S27" i="3" s="1"/>
  <c r="Q43" i="3"/>
  <c r="S43" i="3" s="1"/>
  <c r="Q49" i="3"/>
  <c r="S49" i="3" s="1"/>
  <c r="Q57" i="3"/>
  <c r="S57" i="3" s="1"/>
  <c r="Q64" i="3"/>
  <c r="S64" i="3" s="1"/>
  <c r="Q31" i="3"/>
  <c r="S31" i="3" s="1"/>
  <c r="Q56" i="3"/>
  <c r="S56" i="3" s="1"/>
  <c r="Q46" i="3"/>
  <c r="S46" i="3" s="1"/>
  <c r="Q35" i="3"/>
  <c r="S35" i="3" s="1"/>
  <c r="Q55" i="3"/>
  <c r="S55" i="3" s="1"/>
  <c r="Q62" i="3"/>
  <c r="S62" i="3" s="1"/>
  <c r="H30" i="3"/>
  <c r="Q30" i="3"/>
  <c r="S30" i="3" s="1"/>
  <c r="H34" i="3"/>
  <c r="Q34" i="3"/>
  <c r="S34" i="3" s="1"/>
  <c r="H38" i="3"/>
  <c r="Q38" i="3"/>
  <c r="S38" i="3" s="1"/>
  <c r="H42" i="3"/>
  <c r="H48" i="3"/>
  <c r="Q48" i="3"/>
  <c r="S48" i="3" s="1"/>
  <c r="M27" i="3"/>
  <c r="H29" i="3"/>
  <c r="Q29" i="3"/>
  <c r="S29" i="3" s="1"/>
  <c r="H33" i="3"/>
  <c r="Q33" i="3"/>
  <c r="S33" i="3" s="1"/>
  <c r="H37" i="3"/>
  <c r="Q37" i="3"/>
  <c r="S37" i="3" s="1"/>
  <c r="H41" i="3"/>
  <c r="Q41" i="3"/>
  <c r="S41" i="3" s="1"/>
  <c r="H47" i="3"/>
  <c r="Q47" i="3"/>
  <c r="S47" i="3" s="1"/>
  <c r="Q42" i="3"/>
  <c r="S42" i="3" s="1"/>
  <c r="Q28" i="3"/>
  <c r="S28" i="3" s="1"/>
  <c r="Q32" i="3"/>
  <c r="S32" i="3" s="1"/>
  <c r="Q36" i="3"/>
  <c r="S36" i="3" s="1"/>
  <c r="Q40" i="3"/>
  <c r="S40" i="3" s="1"/>
  <c r="H28" i="1"/>
  <c r="H32" i="1"/>
  <c r="H36" i="1"/>
  <c r="H40" i="1"/>
  <c r="H29" i="1"/>
  <c r="H33" i="1"/>
  <c r="H37" i="1"/>
  <c r="H41" i="1"/>
  <c r="H30" i="1"/>
  <c r="H34" i="1"/>
  <c r="H38" i="1"/>
  <c r="H42" i="1"/>
  <c r="H31" i="1"/>
  <c r="H35" i="1"/>
  <c r="H39" i="1"/>
  <c r="H43" i="1"/>
  <c r="F53" i="1"/>
  <c r="F48" i="1"/>
  <c r="F47" i="1"/>
  <c r="F46" i="1"/>
  <c r="J69" i="3" l="1"/>
  <c r="Q67" i="3"/>
  <c r="Q50" i="1" l="1"/>
  <c r="S50" i="1" s="1"/>
  <c r="Q51" i="1"/>
  <c r="S51" i="1" s="1"/>
  <c r="Q52" i="1"/>
  <c r="S52" i="1" s="1"/>
  <c r="Q49" i="1"/>
  <c r="S49" i="1" s="1"/>
  <c r="Q85" i="1"/>
  <c r="S85" i="1" s="1"/>
  <c r="Q84" i="1"/>
  <c r="S84" i="1" s="1"/>
  <c r="Q72" i="1"/>
  <c r="S72" i="1" s="1"/>
  <c r="Q73" i="1"/>
  <c r="S73" i="1" s="1"/>
  <c r="Q83" i="1"/>
  <c r="S83" i="1" s="1"/>
  <c r="Q86" i="1"/>
  <c r="S86" i="1" s="1"/>
  <c r="Q74" i="1"/>
  <c r="S74" i="1" s="1"/>
  <c r="Q71" i="1"/>
  <c r="S71" i="1" s="1"/>
  <c r="F27" i="1"/>
  <c r="E10" i="1"/>
  <c r="J27" i="1" l="1"/>
  <c r="H27" i="1"/>
  <c r="N48" i="1"/>
  <c r="N47" i="1"/>
  <c r="N46" i="1"/>
  <c r="N43" i="1"/>
  <c r="N42" i="1"/>
  <c r="N41" i="1"/>
  <c r="N40" i="1"/>
  <c r="N39" i="1"/>
  <c r="N38" i="1"/>
  <c r="N37" i="1"/>
  <c r="J53" i="1"/>
  <c r="M53" i="1" s="1"/>
  <c r="J48" i="1"/>
  <c r="M48" i="1" s="1"/>
  <c r="H47" i="1"/>
  <c r="H46" i="1"/>
  <c r="J46" i="1" l="1"/>
  <c r="M46" i="1" s="1"/>
  <c r="H53" i="1"/>
  <c r="H48" i="1"/>
  <c r="J47" i="1"/>
  <c r="M47" i="1" s="1"/>
  <c r="N79" i="1" l="1"/>
  <c r="N82" i="1" l="1"/>
  <c r="N81" i="1"/>
  <c r="N80" i="1"/>
  <c r="N75" i="1"/>
  <c r="N70" i="1"/>
  <c r="N69" i="1"/>
  <c r="N68" i="1"/>
  <c r="N67" i="1"/>
  <c r="N36" i="1"/>
  <c r="N35" i="1"/>
  <c r="N34" i="1"/>
  <c r="N33" i="1"/>
  <c r="N32" i="1"/>
  <c r="N31" i="1"/>
  <c r="N30" i="1"/>
  <c r="N29" i="1"/>
  <c r="N28" i="1"/>
  <c r="Q48" i="1" l="1"/>
  <c r="S48" i="1" s="1"/>
  <c r="Q42" i="1"/>
  <c r="S42" i="1" s="1"/>
  <c r="Q38" i="1"/>
  <c r="S38" i="1" s="1"/>
  <c r="Q47" i="1"/>
  <c r="S47" i="1" s="1"/>
  <c r="Q41" i="1"/>
  <c r="S41" i="1" s="1"/>
  <c r="Q46" i="1"/>
  <c r="S46" i="1" s="1"/>
  <c r="Q53" i="1"/>
  <c r="S53" i="1" s="1"/>
  <c r="Q43" i="1"/>
  <c r="S43" i="1" s="1"/>
  <c r="Q39" i="1"/>
  <c r="S39" i="1" s="1"/>
  <c r="Q37" i="1"/>
  <c r="S37" i="1" s="1"/>
  <c r="Q40" i="1"/>
  <c r="S40" i="1" s="1"/>
  <c r="Q80" i="1" l="1"/>
  <c r="S80" i="1" s="1"/>
  <c r="Q28" i="1"/>
  <c r="S28" i="1" s="1"/>
  <c r="Q33" i="1"/>
  <c r="S33" i="1" s="1"/>
  <c r="Q68" i="1"/>
  <c r="S68" i="1" s="1"/>
  <c r="Q81" i="1"/>
  <c r="S81" i="1" s="1"/>
  <c r="Q32" i="1"/>
  <c r="S32" i="1" s="1"/>
  <c r="Q67" i="1"/>
  <c r="S67" i="1" s="1"/>
  <c r="Q79" i="1"/>
  <c r="S79" i="1" s="1"/>
  <c r="Q29" i="1"/>
  <c r="S29" i="1" s="1"/>
  <c r="Q34" i="1"/>
  <c r="S34" i="1" s="1"/>
  <c r="Q70" i="1"/>
  <c r="S70" i="1" s="1"/>
  <c r="Q82" i="1"/>
  <c r="S82" i="1" s="1"/>
  <c r="Q30" i="1"/>
  <c r="S30" i="1" s="1"/>
  <c r="Q36" i="1"/>
  <c r="S36" i="1" s="1"/>
  <c r="Q75" i="1"/>
  <c r="S75" i="1" s="1"/>
  <c r="Q31" i="1"/>
  <c r="S31" i="1" s="1"/>
  <c r="Q35" i="1"/>
  <c r="S35" i="1" s="1"/>
  <c r="Q69" i="1"/>
  <c r="S69" i="1" s="1"/>
  <c r="M27" i="1"/>
  <c r="F23" i="2"/>
  <c r="H23" i="2" s="1"/>
  <c r="P23" i="2"/>
  <c r="R23" i="2" s="1"/>
  <c r="F24" i="2"/>
  <c r="H24" i="2" s="1"/>
  <c r="P24" i="2"/>
  <c r="R24" i="2" s="1"/>
  <c r="F25" i="2"/>
  <c r="H25" i="2" s="1"/>
  <c r="P25" i="2"/>
  <c r="R25" i="2" s="1"/>
  <c r="F26" i="2"/>
  <c r="H26" i="2" s="1"/>
  <c r="P26" i="2"/>
  <c r="R26" i="2" s="1"/>
  <c r="F27" i="2"/>
  <c r="H27" i="2" s="1"/>
  <c r="P27" i="2"/>
  <c r="R27" i="2" s="1"/>
  <c r="F28" i="2"/>
  <c r="H28" i="2" s="1"/>
  <c r="P28" i="2"/>
  <c r="R28" i="2" s="1"/>
  <c r="F29" i="2"/>
  <c r="H29" i="2" s="1"/>
  <c r="P29" i="2"/>
  <c r="R29" i="2" s="1"/>
  <c r="F30" i="2"/>
  <c r="H30" i="2" s="1"/>
  <c r="P30" i="2"/>
  <c r="R30" i="2" s="1"/>
  <c r="F31" i="2"/>
  <c r="H31" i="2" s="1"/>
  <c r="P31" i="2"/>
  <c r="R31" i="2" s="1"/>
  <c r="F32" i="2"/>
  <c r="H32" i="2" s="1"/>
  <c r="P32" i="2"/>
  <c r="R32" i="2" s="1"/>
  <c r="J37" i="2"/>
  <c r="P37" i="2"/>
  <c r="R37" i="2" s="1"/>
  <c r="J38" i="2"/>
  <c r="P38" i="2"/>
  <c r="R38" i="2" s="1"/>
  <c r="J39" i="2"/>
  <c r="P39" i="2"/>
  <c r="R39" i="2" s="1"/>
  <c r="J40" i="2"/>
  <c r="P40" i="2"/>
  <c r="R40" i="2" s="1"/>
  <c r="J41" i="2"/>
  <c r="P41" i="2"/>
  <c r="R41" i="2" s="1"/>
  <c r="J45" i="2"/>
  <c r="P45" i="2"/>
  <c r="R45" i="2" s="1"/>
  <c r="J46" i="2"/>
  <c r="P46" i="2"/>
  <c r="R46" i="2" s="1"/>
  <c r="J47" i="2"/>
  <c r="P47" i="2"/>
  <c r="R47" i="2"/>
  <c r="J48" i="2"/>
  <c r="P48" i="2"/>
  <c r="R48" i="2" s="1"/>
  <c r="D50" i="2"/>
  <c r="F50" i="2" s="1"/>
  <c r="L52" i="2"/>
  <c r="M52" i="2" s="1"/>
  <c r="J80" i="1"/>
  <c r="J68" i="1"/>
  <c r="F23" i="4"/>
  <c r="H23" i="4" s="1"/>
  <c r="P23" i="4"/>
  <c r="R23" i="4" s="1"/>
  <c r="F24" i="4"/>
  <c r="J24" i="4" s="1"/>
  <c r="H24" i="4"/>
  <c r="P24" i="4"/>
  <c r="R24" i="4" s="1"/>
  <c r="F25" i="4"/>
  <c r="H25" i="4" s="1"/>
  <c r="P25" i="4"/>
  <c r="R25" i="4" s="1"/>
  <c r="F26" i="4"/>
  <c r="H26" i="4" s="1"/>
  <c r="J26" i="4"/>
  <c r="P26" i="4"/>
  <c r="R26" i="4" s="1"/>
  <c r="F27" i="4"/>
  <c r="J27" i="4" s="1"/>
  <c r="H27" i="4"/>
  <c r="P27" i="4"/>
  <c r="R27" i="4" s="1"/>
  <c r="J32" i="4"/>
  <c r="P32" i="4"/>
  <c r="R32" i="4" s="1"/>
  <c r="J33" i="4"/>
  <c r="P33" i="4"/>
  <c r="R33" i="4" s="1"/>
  <c r="J34" i="4"/>
  <c r="P34" i="4"/>
  <c r="R34" i="4" s="1"/>
  <c r="J35" i="4"/>
  <c r="P35" i="4"/>
  <c r="R35" i="4" s="1"/>
  <c r="J39" i="4"/>
  <c r="P39" i="4"/>
  <c r="R39" i="4" s="1"/>
  <c r="J40" i="4"/>
  <c r="P40" i="4"/>
  <c r="R40" i="4" s="1"/>
  <c r="J41" i="4"/>
  <c r="P41" i="4"/>
  <c r="R41" i="4" s="1"/>
  <c r="D43" i="4"/>
  <c r="L46" i="4"/>
  <c r="J75" i="1"/>
  <c r="J70" i="1"/>
  <c r="J69" i="1"/>
  <c r="J67" i="1"/>
  <c r="J79" i="1"/>
  <c r="J81" i="1"/>
  <c r="J82" i="1"/>
  <c r="J28" i="2" l="1"/>
  <c r="M28" i="2" s="1"/>
  <c r="J26" i="2"/>
  <c r="M26" i="2" s="1"/>
  <c r="J25" i="4"/>
  <c r="J23" i="4"/>
  <c r="J90" i="1"/>
  <c r="J32" i="2"/>
  <c r="M32" i="2" s="1"/>
  <c r="J24" i="2"/>
  <c r="M24" i="2" s="1"/>
  <c r="J30" i="2"/>
  <c r="M30" i="2" s="1"/>
  <c r="E88" i="1"/>
  <c r="P50" i="2"/>
  <c r="J31" i="2"/>
  <c r="M31" i="2" s="1"/>
  <c r="J29" i="2"/>
  <c r="M29" i="2" s="1"/>
  <c r="J27" i="2"/>
  <c r="M27" i="2" s="1"/>
  <c r="J25" i="2"/>
  <c r="M25" i="2" s="1"/>
  <c r="J23" i="2"/>
  <c r="P43" i="4"/>
  <c r="J46" i="4" l="1"/>
  <c r="M23" i="2"/>
  <c r="J52" i="2"/>
  <c r="L90" i="1"/>
  <c r="M90" i="1" s="1"/>
  <c r="N27" i="1"/>
  <c r="Q27" i="1" s="1"/>
  <c r="Q88" i="1" l="1"/>
  <c r="S27" i="1"/>
  <c r="N89" i="1"/>
</calcChain>
</file>

<file path=xl/sharedStrings.xml><?xml version="1.0" encoding="utf-8"?>
<sst xmlns="http://schemas.openxmlformats.org/spreadsheetml/2006/main" count="577" uniqueCount="176">
  <si>
    <t>Name:</t>
  </si>
  <si>
    <t>Base Salary</t>
  </si>
  <si>
    <t>(a)</t>
  </si>
  <si>
    <t>(b)</t>
  </si>
  <si>
    <t>(d)</t>
  </si>
  <si>
    <t>Account Number</t>
  </si>
  <si>
    <t>on this account</t>
  </si>
  <si>
    <t>Allowable</t>
  </si>
  <si>
    <t>per NIH</t>
  </si>
  <si>
    <t>Monthly NIH</t>
  </si>
  <si>
    <t>Monthly per</t>
  </si>
  <si>
    <t>(f)</t>
  </si>
  <si>
    <t>Psoft FTE</t>
  </si>
  <si>
    <t>(h)</t>
  </si>
  <si>
    <t>Annual per</t>
  </si>
  <si>
    <t>Actual Effort</t>
  </si>
  <si>
    <t>Important:</t>
  </si>
  <si>
    <t>**</t>
  </si>
  <si>
    <t>(per NIH, AHRQ</t>
  </si>
  <si>
    <t>Maximum salary per :</t>
  </si>
  <si>
    <t>FTE Calculation for Base Salary Only</t>
  </si>
  <si>
    <t>Augmentation, Supplement, etc. is not considered in this worksheet.</t>
  </si>
  <si>
    <t>and SAMSHA only)</t>
  </si>
  <si>
    <t>Total FTE must be 100%</t>
  </si>
  <si>
    <t xml:space="preserve"> FTE on accounts not subject to the</t>
  </si>
  <si>
    <t xml:space="preserve"> salary cap may have to be adjusted to</t>
  </si>
  <si>
    <t xml:space="preserve"> reach 100% total FTE.</t>
  </si>
  <si>
    <t>Calculation</t>
  </si>
  <si>
    <t xml:space="preserve">FTE </t>
  </si>
  <si>
    <t>VERY IMPORTANT:</t>
  </si>
  <si>
    <t>(due to rounding)</t>
  </si>
  <si>
    <t xml:space="preserve"> </t>
  </si>
  <si>
    <t>STATE/DESIGNATED/GIFT</t>
  </si>
  <si>
    <t xml:space="preserve">        NOTE:  FILL IN BLUE SECTIONS AS APPROPRIATE</t>
  </si>
  <si>
    <t>PS HRMS</t>
  </si>
  <si>
    <t>FTE</t>
  </si>
  <si>
    <t>(j)</t>
  </si>
  <si>
    <t xml:space="preserve">        NOTE: BOTH GREEN SECTIONS SHOULD MATCH </t>
  </si>
  <si>
    <t xml:space="preserve">     NOTE:  ROUND/MODIFY YELLOW SECTIONS AS APPROPRIATE</t>
  </si>
  <si>
    <t xml:space="preserve">Rounding </t>
  </si>
  <si>
    <t>Direction</t>
  </si>
  <si>
    <t>for FTE</t>
  </si>
  <si>
    <t>(l)</t>
  </si>
  <si>
    <t>On the PA request submitted to SDR, column (i) figures should</t>
  </si>
  <si>
    <t>Developed by PAFT Team</t>
  </si>
  <si>
    <t>RESTRICTED FUNDS (Grants/Contracts subject to salary cap)</t>
  </si>
  <si>
    <t>Restricted Funds (Grants/Contracts not subject to salary cap)</t>
  </si>
  <si>
    <t>Project or</t>
  </si>
  <si>
    <t xml:space="preserve">(e.g., CDC, Navy, Army, American Heart, Welch, Pharmaceutical Studies, etc.) </t>
  </si>
  <si>
    <t>**These accounts are funded by NIH, AHRQ or SAMSHA &amp; are subject to salary cap of $180,100</t>
  </si>
  <si>
    <t>(n)</t>
  </si>
  <si>
    <t>(p)</t>
  </si>
  <si>
    <t>(r)</t>
  </si>
  <si>
    <t>(b) x (d)</t>
  </si>
  <si>
    <t>DOWN -  to 2 decimal places</t>
  </si>
  <si>
    <t>Up or down - as needed</t>
  </si>
  <si>
    <t>(f)/12</t>
  </si>
  <si>
    <t>(f)/(a)</t>
  </si>
  <si>
    <t>(l) x (a)</t>
  </si>
  <si>
    <t>(p)/12</t>
  </si>
  <si>
    <t>Dr.  Houston</t>
  </si>
  <si>
    <t>Total FTE:</t>
  </si>
  <si>
    <t>this column's amt</t>
  </si>
  <si>
    <t xml:space="preserve">by project s/b </t>
  </si>
  <si>
    <t>equal to or less</t>
  </si>
  <si>
    <t>than the amts. In</t>
  </si>
  <si>
    <t>In restricted accts.,</t>
  </si>
  <si>
    <r>
      <t xml:space="preserve">column </t>
    </r>
    <r>
      <rPr>
        <b/>
        <sz val="12"/>
        <rFont val="Arial"/>
        <family val="2"/>
      </rPr>
      <t>f</t>
    </r>
  </si>
  <si>
    <r>
      <t xml:space="preserve">column </t>
    </r>
    <r>
      <rPr>
        <b/>
        <sz val="12"/>
        <rFont val="Arial"/>
        <family val="2"/>
      </rPr>
      <t>h</t>
    </r>
  </si>
  <si>
    <t xml:space="preserve">This column </t>
  </si>
  <si>
    <t>should always</t>
  </si>
  <si>
    <t>reflect actual</t>
  </si>
  <si>
    <t xml:space="preserve">effort, and this </t>
  </si>
  <si>
    <t xml:space="preserve">effort should </t>
  </si>
  <si>
    <t>the percentages MUST</t>
  </si>
  <si>
    <t>requirements.</t>
  </si>
  <si>
    <t>This amount should be</t>
  </si>
  <si>
    <t>reflected in the FTE</t>
  </si>
  <si>
    <t>portion of the PA.</t>
  </si>
  <si>
    <t xml:space="preserve">This is the actual </t>
  </si>
  <si>
    <t>percentage to be paid</t>
  </si>
  <si>
    <t>from the project.</t>
  </si>
  <si>
    <t>effort than the percentage paid.</t>
  </si>
  <si>
    <t>Non-restricted funds can show less</t>
  </si>
  <si>
    <t>0001234</t>
  </si>
  <si>
    <t>0004567</t>
  </si>
  <si>
    <t>0007890</t>
  </si>
  <si>
    <t>SPECIAL NOTE:</t>
  </si>
  <si>
    <t>BECAUSE PHARMACEUTICAL</t>
  </si>
  <si>
    <t>STUDIES ARE ON A PER PATIENT/</t>
  </si>
  <si>
    <t>CASH BASIS, THEY CAN BE USED</t>
  </si>
  <si>
    <t>AS NON-RESTRICTED FUNDS IF</t>
  </si>
  <si>
    <t>VEST WITH THE UNIVERSITY.</t>
  </si>
  <si>
    <t>NECESSARY, AS FUNDS RECEIVED</t>
  </si>
  <si>
    <r>
      <t xml:space="preserve">coumn </t>
    </r>
    <r>
      <rPr>
        <b/>
        <sz val="10"/>
        <rFont val="Arial"/>
        <family val="2"/>
      </rPr>
      <t>(d)</t>
    </r>
    <r>
      <rPr>
        <sz val="10"/>
        <rFont val="Arial"/>
        <family val="2"/>
      </rPr>
      <t xml:space="preserve"> figures should be placed in the</t>
    </r>
    <r>
      <rPr>
        <b/>
        <sz val="10"/>
        <rFont val="Arial"/>
        <family val="2"/>
      </rPr>
      <t xml:space="preserve"> Percent Effort column</t>
    </r>
  </si>
  <si>
    <r>
      <t>column</t>
    </r>
    <r>
      <rPr>
        <b/>
        <sz val="10"/>
        <rFont val="Arial"/>
        <family val="2"/>
      </rPr>
      <t xml:space="preserve"> (l) </t>
    </r>
    <r>
      <rPr>
        <sz val="10"/>
        <rFont val="Arial"/>
        <family val="2"/>
      </rPr>
      <t>figures should be placed in the</t>
    </r>
    <r>
      <rPr>
        <b/>
        <sz val="10"/>
        <rFont val="Arial"/>
        <family val="2"/>
      </rPr>
      <t xml:space="preserve"> FTE column</t>
    </r>
    <r>
      <rPr>
        <sz val="10"/>
        <rFont val="Arial"/>
        <family val="2"/>
      </rPr>
      <t>, and</t>
    </r>
  </si>
  <si>
    <t>effort listed on</t>
  </si>
  <si>
    <t>the PA submitted</t>
  </si>
  <si>
    <t xml:space="preserve">match the percent </t>
  </si>
  <si>
    <t xml:space="preserve">In restricted funds </t>
  </si>
  <si>
    <t xml:space="preserve">be LESS than the effort </t>
  </si>
  <si>
    <t>to meet Salary Cap</t>
  </si>
  <si>
    <r>
      <t>subject to the cap</t>
    </r>
    <r>
      <rPr>
        <b/>
        <sz val="10"/>
        <rFont val="Arial"/>
        <family val="2"/>
      </rPr>
      <t xml:space="preserve">, the </t>
    </r>
  </si>
  <si>
    <t>On the PA request submitted to SDR,</t>
  </si>
  <si>
    <t xml:space="preserve">For PIs with a base salary greater than $186,600 and who are paid with Federal Funds. </t>
  </si>
  <si>
    <t>**These accounts are funded by NIH, AHRQ or SAMSHA &amp; are subject to salary cap of $186,600</t>
  </si>
  <si>
    <t>ERROR MESSAGE:</t>
  </si>
  <si>
    <t>Once corrected an "OK" message will result.</t>
  </si>
  <si>
    <t>Dr. Example</t>
  </si>
  <si>
    <t xml:space="preserve">Non-restricted funds can </t>
  </si>
  <si>
    <t xml:space="preserve">show less effort than the </t>
  </si>
  <si>
    <t>percentage paid.</t>
  </si>
  <si>
    <t>listed on the PA Submitted</t>
  </si>
  <si>
    <t>This column should always</t>
  </si>
  <si>
    <t>reflect actual effort and</t>
  </si>
  <si>
    <t>this effort should match</t>
  </si>
  <si>
    <t>the percent of effort</t>
  </si>
  <si>
    <t>In restricted accts.</t>
  </si>
  <si>
    <t xml:space="preserve">An error has occurred on this line.  </t>
  </si>
  <si>
    <t>The PS HRMS FTE (I) can not exceed the</t>
  </si>
  <si>
    <t xml:space="preserve"> FTE Calculation (j).  Please correct.</t>
  </si>
  <si>
    <t>In restricted funds subject to the cap,  the percentages</t>
  </si>
  <si>
    <t>MUST be LESS than the the effort to meet the Salary Cap</t>
  </si>
  <si>
    <t xml:space="preserve">requirements.  This amount should be reflected in the </t>
  </si>
  <si>
    <t>be paid from the project.</t>
  </si>
  <si>
    <t xml:space="preserve">FTE portion of the PA. This is the actual percentage to </t>
  </si>
  <si>
    <r>
      <t xml:space="preserve">     SPECIAL NOTE: </t>
    </r>
    <r>
      <rPr>
        <b/>
        <sz val="10"/>
        <rFont val="Arial"/>
        <family val="2"/>
      </rPr>
      <t>BECAUSE PHARMACEUTICAL STUDIES</t>
    </r>
  </si>
  <si>
    <t xml:space="preserve">                ARE ON A PER PATIENT/ CASH BASIS.  THEY CAN</t>
  </si>
  <si>
    <t xml:space="preserve">                CAN BE USED AS NON-RESTRICED FUNDS IF</t>
  </si>
  <si>
    <t xml:space="preserve">                NECESSARY, AS FUNDS RECEIVED VEST WITH UT.</t>
  </si>
  <si>
    <t xml:space="preserve">For PIs with a base salary greater than $191,300 and who are paid with Federal Funds. </t>
  </si>
  <si>
    <t>**These accounts are funded by NIH, AHRQ, HRSA, or SAMSHA &amp; are subject to salary cap.</t>
  </si>
  <si>
    <t xml:space="preserve">Distrubution </t>
  </si>
  <si>
    <t>(c)</t>
  </si>
  <si>
    <t xml:space="preserve">Annual Salary </t>
  </si>
  <si>
    <t>Actual Salary</t>
  </si>
  <si>
    <t>Percent time:</t>
  </si>
  <si>
    <t>Total FTE must equal percent time.</t>
  </si>
  <si>
    <t xml:space="preserve">   BOTH GREEN SECTIONS SHOULD MATCH </t>
  </si>
  <si>
    <r>
      <t>column</t>
    </r>
    <r>
      <rPr>
        <b/>
        <sz val="11"/>
        <rFont val="Arial"/>
        <family val="2"/>
      </rPr>
      <t xml:space="preserve"> (l) </t>
    </r>
    <r>
      <rPr>
        <sz val="11"/>
        <rFont val="Arial"/>
        <family val="2"/>
      </rPr>
      <t>figures should be placed in the</t>
    </r>
    <r>
      <rPr>
        <b/>
        <sz val="11"/>
        <rFont val="Arial"/>
        <family val="2"/>
      </rPr>
      <t xml:space="preserve"> FTE column</t>
    </r>
    <r>
      <rPr>
        <sz val="11"/>
        <rFont val="Arial"/>
        <family val="2"/>
      </rPr>
      <t>, and</t>
    </r>
  </si>
  <si>
    <r>
      <t xml:space="preserve">coumn </t>
    </r>
    <r>
      <rPr>
        <b/>
        <sz val="11"/>
        <rFont val="Arial"/>
        <family val="2"/>
      </rPr>
      <t>(d)</t>
    </r>
    <r>
      <rPr>
        <sz val="11"/>
        <rFont val="Arial"/>
        <family val="2"/>
      </rPr>
      <t xml:space="preserve"> figures should be placed in the</t>
    </r>
    <r>
      <rPr>
        <b/>
        <sz val="11"/>
        <rFont val="Arial"/>
        <family val="2"/>
      </rPr>
      <t xml:space="preserve"> Percent Effort column</t>
    </r>
  </si>
  <si>
    <t>Instructions:</t>
  </si>
  <si>
    <t xml:space="preserve">  FILL IN BLUE SECTIONS AS APPROPRIATE</t>
  </si>
  <si>
    <t xml:space="preserve">  FILL IN AND ROUND/MODIFY YELLOW SECTIONS AS APPROPRIATE</t>
  </si>
  <si>
    <t>An error has occurred on this line.  The  PS HRMS FTE (I) can not exceed the FTE Calculation (j).</t>
  </si>
  <si>
    <t>Please correct.  Once corrected an "OK" message will result.</t>
  </si>
  <si>
    <t>ERROR - NOTE 1:</t>
  </si>
  <si>
    <t>ERROR - NOTE 2:</t>
  </si>
  <si>
    <t xml:space="preserve"> FTE on accounts not subject to the salary cap may</t>
  </si>
  <si>
    <t xml:space="preserve"> have to be adjusted to reach perecent time Total FTE.</t>
  </si>
  <si>
    <t>Total FTE / Effort must equal percent time.  Please correct.  Once corrected an "OK" message will result.</t>
  </si>
  <si>
    <t>Restricted Funds (CPRIT - subject to $200k salary cap)</t>
  </si>
  <si>
    <t xml:space="preserve">For PIs with a base salary greater than $185,100 who are paid with Federal Funds and/or base salary equal to or greater than $200K and paid from CPRIT Funds. </t>
  </si>
  <si>
    <t xml:space="preserve"> (for NIH, AHRQ and SAMSA only)</t>
  </si>
  <si>
    <t>(for CPRIT)</t>
  </si>
  <si>
    <t>00xxxx</t>
  </si>
  <si>
    <t>Total FTE must be equal Effort level.</t>
  </si>
  <si>
    <t xml:space="preserve"> reach actual effort.</t>
  </si>
  <si>
    <t xml:space="preserve">  FILL IN AND ROUND/MODIFY YELLOW SECTIONS AS APPROPRIATE  (ROUND DOWN TO 2 DECIMAL PLACES)</t>
  </si>
  <si>
    <t xml:space="preserve">places only </t>
  </si>
  <si>
    <t xml:space="preserve">2 Decimal </t>
  </si>
  <si>
    <t>NIH</t>
  </si>
  <si>
    <t xml:space="preserve">NIH  Cap   Levels  </t>
  </si>
  <si>
    <t xml:space="preserve">Distribution </t>
  </si>
  <si>
    <t>(Round  Down )</t>
  </si>
  <si>
    <t xml:space="preserve">(e.g., Navy, Army, American Heart, Welch, Pharmaceutical Studies, etc.) </t>
  </si>
  <si>
    <t>Restricted Funds (PCORI  &amp; CPRIT - subject to $200k salary cap)</t>
  </si>
  <si>
    <t>**These accounts are funded by CDC, NIH, AHRQ, HRSA, Michael J. Fox or SAMSHA &amp; are subject to salary cap.</t>
  </si>
  <si>
    <t>If funds for increase are not available, the old</t>
  </si>
  <si>
    <t>cap can be used.</t>
  </si>
  <si>
    <t>$221,900  Effective 01/01/24</t>
  </si>
  <si>
    <t>CPRIT (New)</t>
  </si>
  <si>
    <t>CPRIT (Old)</t>
  </si>
  <si>
    <t>Restricted Funds (CPRIT - subject to $225 salary cap)</t>
  </si>
  <si>
    <t>$225,700  Effective 01/01/25</t>
  </si>
  <si>
    <t>Not all CPRIT Awards qualify for the increased Salary Cap.  Please verify with your analyst.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</si>
</sst>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00%"/>
    <numFmt numFmtId="166" formatCode="00000"/>
    <numFmt numFmtId="167" formatCode="mm/dd/yy;@"/>
  </numFmts>
  <fonts count="2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76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 applyAlignment="1">
      <alignment horizontal="right"/>
    </xf>
    <xf numFmtId="10" fontId="0" fillId="0" borderId="1" xfId="0" applyNumberFormat="1" applyBorder="1"/>
    <xf numFmtId="10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165" fontId="0" fillId="0" borderId="0" xfId="0" applyNumberFormat="1"/>
    <xf numFmtId="10" fontId="4" fillId="0" borderId="0" xfId="0" applyNumberFormat="1" applyFont="1"/>
    <xf numFmtId="10" fontId="4" fillId="0" borderId="2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10" fontId="7" fillId="0" borderId="0" xfId="0" applyNumberFormat="1" applyFont="1" applyAlignment="1">
      <alignment horizontal="right"/>
    </xf>
    <xf numFmtId="10" fontId="0" fillId="2" borderId="0" xfId="0" applyNumberFormat="1" applyFill="1" applyAlignment="1">
      <alignment horizontal="right"/>
    </xf>
    <xf numFmtId="10" fontId="0" fillId="2" borderId="0" xfId="0" applyNumberForma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164" fontId="0" fillId="2" borderId="3" xfId="0" applyNumberFormat="1" applyFill="1" applyBorder="1"/>
    <xf numFmtId="9" fontId="1" fillId="0" borderId="0" xfId="0" applyNumberFormat="1" applyFont="1"/>
    <xf numFmtId="10" fontId="0" fillId="3" borderId="0" xfId="0" applyNumberFormat="1" applyFill="1"/>
    <xf numFmtId="10" fontId="4" fillId="4" borderId="2" xfId="0" applyNumberFormat="1" applyFont="1" applyFill="1" applyBorder="1"/>
    <xf numFmtId="0" fontId="1" fillId="3" borderId="0" xfId="0" applyFont="1" applyFill="1" applyAlignment="1">
      <alignment horizontal="left"/>
    </xf>
    <xf numFmtId="0" fontId="0" fillId="3" borderId="0" xfId="0" applyFill="1"/>
    <xf numFmtId="0" fontId="1" fillId="4" borderId="0" xfId="0" applyFont="1" applyFill="1" applyAlignment="1">
      <alignment horizontal="left"/>
    </xf>
    <xf numFmtId="0" fontId="0" fillId="4" borderId="0" xfId="0" applyFill="1"/>
    <xf numFmtId="0" fontId="0" fillId="5" borderId="0" xfId="0" applyFill="1"/>
    <xf numFmtId="9" fontId="0" fillId="0" borderId="0" xfId="0" applyNumberFormat="1" applyAlignment="1">
      <alignment horizontal="right"/>
    </xf>
    <xf numFmtId="9" fontId="0" fillId="0" borderId="0" xfId="0" applyNumberFormat="1"/>
    <xf numFmtId="10" fontId="0" fillId="0" borderId="0" xfId="0" applyNumberFormat="1" applyAlignment="1">
      <alignment horizontal="center"/>
    </xf>
    <xf numFmtId="0" fontId="8" fillId="2" borderId="0" xfId="0" applyFont="1" applyFill="1"/>
    <xf numFmtId="10" fontId="0" fillId="6" borderId="0" xfId="0" applyNumberFormat="1" applyFill="1"/>
    <xf numFmtId="0" fontId="9" fillId="0" borderId="0" xfId="0" applyFont="1"/>
    <xf numFmtId="10" fontId="1" fillId="4" borderId="0" xfId="0" applyNumberFormat="1" applyFont="1" applyFill="1"/>
    <xf numFmtId="0" fontId="1" fillId="0" borderId="1" xfId="0" applyFont="1" applyBorder="1"/>
    <xf numFmtId="10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0" fontId="1" fillId="0" borderId="4" xfId="0" applyNumberFormat="1" applyFont="1" applyBorder="1"/>
    <xf numFmtId="10" fontId="1" fillId="0" borderId="5" xfId="0" applyNumberFormat="1" applyFont="1" applyBorder="1"/>
    <xf numFmtId="10" fontId="1" fillId="0" borderId="6" xfId="0" applyNumberFormat="1" applyFont="1" applyBorder="1"/>
    <xf numFmtId="10" fontId="1" fillId="0" borderId="7" xfId="0" applyNumberFormat="1" applyFont="1" applyBorder="1"/>
    <xf numFmtId="0" fontId="1" fillId="0" borderId="7" xfId="0" applyFont="1" applyBorder="1"/>
    <xf numFmtId="10" fontId="1" fillId="0" borderId="8" xfId="0" applyNumberFormat="1" applyFont="1" applyBorder="1"/>
    <xf numFmtId="0" fontId="1" fillId="0" borderId="9" xfId="0" applyFont="1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0" xfId="0" quotePrefix="1" applyFont="1" applyAlignment="1">
      <alignment horizontal="center"/>
    </xf>
    <xf numFmtId="10" fontId="0" fillId="0" borderId="5" xfId="0" applyNumberFormat="1" applyBorder="1"/>
    <xf numFmtId="10" fontId="0" fillId="0" borderId="7" xfId="0" applyNumberFormat="1" applyBorder="1"/>
    <xf numFmtId="0" fontId="1" fillId="0" borderId="10" xfId="0" applyFont="1" applyBorder="1"/>
    <xf numFmtId="0" fontId="1" fillId="0" borderId="11" xfId="0" applyFont="1" applyBorder="1"/>
    <xf numFmtId="0" fontId="10" fillId="2" borderId="0" xfId="0" quotePrefix="1" applyFont="1" applyFill="1" applyAlignment="1">
      <alignment horizontal="right"/>
    </xf>
    <xf numFmtId="0" fontId="0" fillId="2" borderId="0" xfId="0" quotePrefix="1" applyFill="1" applyAlignment="1">
      <alignment horizontal="right"/>
    </xf>
    <xf numFmtId="10" fontId="5" fillId="0" borderId="6" xfId="0" applyNumberFormat="1" applyFont="1" applyBorder="1"/>
    <xf numFmtId="166" fontId="2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9" fillId="2" borderId="0" xfId="0" applyNumberFormat="1" applyFont="1" applyFill="1" applyAlignment="1">
      <alignment horizontal="center"/>
    </xf>
    <xf numFmtId="166" fontId="9" fillId="3" borderId="0" xfId="0" applyNumberFormat="1" applyFont="1" applyFill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165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left"/>
    </xf>
    <xf numFmtId="0" fontId="0" fillId="0" borderId="12" xfId="0" applyBorder="1"/>
    <xf numFmtId="0" fontId="0" fillId="0" borderId="11" xfId="0" applyBorder="1"/>
    <xf numFmtId="0" fontId="0" fillId="0" borderId="10" xfId="0" applyBorder="1"/>
    <xf numFmtId="10" fontId="0" fillId="0" borderId="10" xfId="0" applyNumberFormat="1" applyBorder="1"/>
    <xf numFmtId="10" fontId="0" fillId="0" borderId="11" xfId="0" applyNumberFormat="1" applyBorder="1"/>
    <xf numFmtId="10" fontId="1" fillId="0" borderId="13" xfId="0" applyNumberFormat="1" applyFont="1" applyBorder="1"/>
    <xf numFmtId="0" fontId="0" fillId="0" borderId="14" xfId="0" applyBorder="1"/>
    <xf numFmtId="10" fontId="0" fillId="0" borderId="14" xfId="0" applyNumberFormat="1" applyBorder="1"/>
    <xf numFmtId="166" fontId="9" fillId="0" borderId="15" xfId="0" applyNumberFormat="1" applyFont="1" applyBorder="1" applyAlignment="1">
      <alignment horizontal="center"/>
    </xf>
    <xf numFmtId="10" fontId="1" fillId="0" borderId="16" xfId="0" applyNumberFormat="1" applyFont="1" applyBorder="1"/>
    <xf numFmtId="166" fontId="9" fillId="0" borderId="17" xfId="0" applyNumberFormat="1" applyFont="1" applyBorder="1" applyAlignment="1">
      <alignment horizontal="center"/>
    </xf>
    <xf numFmtId="10" fontId="1" fillId="0" borderId="18" xfId="0" applyNumberFormat="1" applyFont="1" applyBorder="1"/>
    <xf numFmtId="166" fontId="9" fillId="0" borderId="19" xfId="0" applyNumberFormat="1" applyFont="1" applyBorder="1" applyAlignment="1">
      <alignment horizontal="center"/>
    </xf>
    <xf numFmtId="0" fontId="0" fillId="0" borderId="0" xfId="0" applyProtection="1"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66" fontId="9" fillId="2" borderId="0" xfId="0" applyNumberFormat="1" applyFont="1" applyFill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10" fontId="0" fillId="2" borderId="0" xfId="0" applyNumberForma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166" fontId="9" fillId="3" borderId="0" xfId="0" applyNumberFormat="1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166" fontId="9" fillId="4" borderId="0" xfId="0" applyNumberFormat="1" applyFont="1" applyFill="1" applyAlignment="1" applyProtection="1">
      <alignment horizontal="center"/>
      <protection locked="0"/>
    </xf>
    <xf numFmtId="164" fontId="9" fillId="2" borderId="0" xfId="0" applyNumberFormat="1" applyFont="1" applyFill="1" applyProtection="1"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64" fontId="9" fillId="0" borderId="0" xfId="0" applyNumberFormat="1" applyFont="1" applyProtection="1">
      <protection locked="0"/>
    </xf>
    <xf numFmtId="14" fontId="9" fillId="0" borderId="0" xfId="0" applyNumberFormat="1" applyFont="1" applyAlignment="1" applyProtection="1">
      <alignment horizontal="left"/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9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10" fontId="0" fillId="0" borderId="0" xfId="0" applyNumberFormat="1" applyProtection="1">
      <protection locked="0"/>
    </xf>
    <xf numFmtId="49" fontId="0" fillId="2" borderId="0" xfId="0" applyNumberFormat="1" applyFill="1" applyProtection="1"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9" fontId="0" fillId="0" borderId="0" xfId="0" applyNumberFormat="1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0" fontId="0" fillId="6" borderId="0" xfId="0" applyNumberFormat="1" applyFill="1" applyProtection="1">
      <protection locked="0"/>
    </xf>
    <xf numFmtId="165" fontId="17" fillId="0" borderId="0" xfId="0" applyNumberFormat="1" applyFont="1" applyAlignment="1" applyProtection="1">
      <alignment horizontal="center"/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4" fontId="9" fillId="0" borderId="0" xfId="0" applyNumberFormat="1" applyFont="1" applyProtection="1">
      <protection locked="0"/>
    </xf>
    <xf numFmtId="10" fontId="0" fillId="0" borderId="0" xfId="0" applyNumberFormat="1" applyAlignment="1" applyProtection="1">
      <alignment horizontal="right"/>
      <protection locked="0"/>
    </xf>
    <xf numFmtId="49" fontId="8" fillId="2" borderId="0" xfId="0" applyNumberFormat="1" applyFont="1" applyFill="1" applyProtection="1">
      <protection locked="0"/>
    </xf>
    <xf numFmtId="10" fontId="7" fillId="0" borderId="0" xfId="0" applyNumberFormat="1" applyFont="1" applyAlignment="1" applyProtection="1">
      <alignment horizontal="right"/>
      <protection locked="0"/>
    </xf>
    <xf numFmtId="10" fontId="0" fillId="0" borderId="1" xfId="0" applyNumberFormat="1" applyBorder="1" applyProtection="1">
      <protection locked="0"/>
    </xf>
    <xf numFmtId="9" fontId="1" fillId="0" borderId="0" xfId="0" applyNumberFormat="1" applyFont="1" applyProtection="1">
      <protection locked="0"/>
    </xf>
    <xf numFmtId="165" fontId="17" fillId="0" borderId="0" xfId="0" applyNumberFormat="1" applyFont="1" applyAlignment="1" applyProtection="1">
      <alignment horizontal="left"/>
      <protection locked="0"/>
    </xf>
    <xf numFmtId="10" fontId="9" fillId="0" borderId="0" xfId="0" applyNumberFormat="1" applyFont="1" applyProtection="1">
      <protection locked="0"/>
    </xf>
    <xf numFmtId="10" fontId="1" fillId="0" borderId="0" xfId="0" applyNumberFormat="1" applyFont="1" applyProtection="1">
      <protection locked="0"/>
    </xf>
    <xf numFmtId="10" fontId="4" fillId="0" borderId="0" xfId="0" applyNumberFormat="1" applyFont="1" applyProtection="1">
      <protection locked="0"/>
    </xf>
    <xf numFmtId="10" fontId="4" fillId="0" borderId="0" xfId="0" applyNumberFormat="1" applyFont="1" applyAlignment="1" applyProtection="1">
      <alignment horizontal="right"/>
      <protection locked="0"/>
    </xf>
    <xf numFmtId="165" fontId="14" fillId="0" borderId="0" xfId="0" applyNumberFormat="1" applyFont="1" applyAlignment="1" applyProtection="1">
      <alignment horizontal="left"/>
      <protection locked="0"/>
    </xf>
    <xf numFmtId="166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Protection="1">
      <protection locked="0"/>
    </xf>
    <xf numFmtId="164" fontId="0" fillId="7" borderId="3" xfId="0" applyNumberFormat="1" applyFill="1" applyBorder="1"/>
    <xf numFmtId="10" fontId="0" fillId="7" borderId="0" xfId="0" applyNumberFormat="1" applyFill="1"/>
    <xf numFmtId="165" fontId="17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49" fontId="9" fillId="2" borderId="0" xfId="0" applyNumberFormat="1" applyFont="1" applyFill="1" applyProtection="1">
      <protection locked="0"/>
    </xf>
    <xf numFmtId="49" fontId="0" fillId="0" borderId="0" xfId="0" applyNumberFormat="1" applyProtection="1">
      <protection locked="0"/>
    </xf>
    <xf numFmtId="167" fontId="0" fillId="0" borderId="0" xfId="0" applyNumberFormat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10" fontId="0" fillId="0" borderId="9" xfId="0" applyNumberFormat="1" applyBorder="1"/>
    <xf numFmtId="0" fontId="0" fillId="8" borderId="0" xfId="0" applyFill="1" applyProtection="1">
      <protection locked="0"/>
    </xf>
    <xf numFmtId="0" fontId="9" fillId="0" borderId="0" xfId="0" applyFont="1" applyAlignment="1">
      <alignment vertical="center"/>
    </xf>
    <xf numFmtId="0" fontId="1" fillId="9" borderId="0" xfId="0" applyFont="1" applyFill="1" applyAlignment="1">
      <alignment vertical="center"/>
    </xf>
    <xf numFmtId="0" fontId="1" fillId="9" borderId="0" xfId="0" applyFont="1" applyFill="1" applyProtection="1">
      <protection locked="0"/>
    </xf>
    <xf numFmtId="164" fontId="0" fillId="9" borderId="0" xfId="0" applyNumberFormat="1" applyFill="1" applyProtection="1">
      <protection locked="0"/>
    </xf>
    <xf numFmtId="0" fontId="0" fillId="9" borderId="0" xfId="0" applyFill="1" applyProtection="1">
      <protection locked="0"/>
    </xf>
    <xf numFmtId="164" fontId="6" fillId="9" borderId="0" xfId="0" applyNumberFormat="1" applyFont="1" applyFill="1" applyProtection="1">
      <protection locked="0"/>
    </xf>
    <xf numFmtId="164" fontId="7" fillId="9" borderId="0" xfId="0" applyNumberFormat="1" applyFont="1" applyFill="1" applyProtection="1">
      <protection locked="0"/>
    </xf>
    <xf numFmtId="165" fontId="14" fillId="0" borderId="0" xfId="1" applyNumberFormat="1" applyFont="1" applyAlignment="1" applyProtection="1">
      <alignment horizontal="center"/>
    </xf>
    <xf numFmtId="10" fontId="0" fillId="10" borderId="0" xfId="0" applyNumberFormat="1" applyFill="1" applyAlignment="1" applyProtection="1">
      <alignment horizontal="center"/>
      <protection locked="0"/>
    </xf>
    <xf numFmtId="0" fontId="0" fillId="10" borderId="0" xfId="0" applyFill="1" applyAlignment="1" applyProtection="1">
      <alignment horizontal="center"/>
      <protection locked="0"/>
    </xf>
    <xf numFmtId="10" fontId="9" fillId="2" borderId="0" xfId="0" applyNumberFormat="1" applyFont="1" applyFill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FF00"/>
      <color rgb="FF9AEA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600075</xdr:colOff>
      <xdr:row>43</xdr:row>
      <xdr:rowOff>142875</xdr:rowOff>
    </xdr:from>
    <xdr:to>
      <xdr:col>15</xdr:col>
      <xdr:colOff>600075</xdr:colOff>
      <xdr:row>53</xdr:row>
      <xdr:rowOff>152400</xdr:rowOff>
    </xdr:to>
    <xdr:sp macro="" textlink="">
      <xdr:nvSpPr>
        <xdr:cNvPr id="1117" name="Line 2">
          <a:extLst>
            <a:ext uri="{FF2B5EF4-FFF2-40B4-BE49-F238E27FC236}">
              <a16:creationId xmlns:a16="http://schemas.microsoft.com/office/drawing/2014/main" id="{00000000-0008-0000-0300-00005D040000}"/>
            </a:ext>
          </a:extLst>
        </xdr:cNvPr>
        <xdr:cNvSpPr>
          <a:spLocks noChangeShapeType="1"/>
        </xdr:cNvSpPr>
      </xdr:nvSpPr>
      <xdr:spPr bwMode="auto">
        <a:xfrm flipV="1">
          <a:off x="11887200" y="7400925"/>
          <a:ext cx="0" cy="1685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219075</xdr:colOff>
      <xdr:row>93</xdr:row>
      <xdr:rowOff>95250</xdr:rowOff>
    </xdr:from>
    <xdr:to>
      <xdr:col>34</xdr:col>
      <xdr:colOff>219075</xdr:colOff>
      <xdr:row>104</xdr:row>
      <xdr:rowOff>0</xdr:rowOff>
    </xdr:to>
    <xdr:sp macro="" textlink="">
      <xdr:nvSpPr>
        <xdr:cNvPr id="1118" name="Line 3">
          <a:extLst>
            <a:ext uri="{FF2B5EF4-FFF2-40B4-BE49-F238E27FC236}">
              <a16:creationId xmlns:a16="http://schemas.microsoft.com/office/drawing/2014/main" id="{00000000-0008-0000-0300-00005E040000}"/>
            </a:ext>
          </a:extLst>
        </xdr:cNvPr>
        <xdr:cNvSpPr>
          <a:spLocks noChangeShapeType="1"/>
        </xdr:cNvSpPr>
      </xdr:nvSpPr>
      <xdr:spPr bwMode="auto">
        <a:xfrm flipV="1">
          <a:off x="23545800" y="15582900"/>
          <a:ext cx="0" cy="1685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219075</xdr:colOff>
      <xdr:row>93</xdr:row>
      <xdr:rowOff>95250</xdr:rowOff>
    </xdr:from>
    <xdr:to>
      <xdr:col>34</xdr:col>
      <xdr:colOff>219075</xdr:colOff>
      <xdr:row>104</xdr:row>
      <xdr:rowOff>0</xdr:rowOff>
    </xdr:to>
    <xdr:sp macro="" textlink="">
      <xdr:nvSpPr>
        <xdr:cNvPr id="1119" name="Line 4">
          <a:extLst>
            <a:ext uri="{FF2B5EF4-FFF2-40B4-BE49-F238E27FC236}">
              <a16:creationId xmlns:a16="http://schemas.microsoft.com/office/drawing/2014/main" id="{00000000-0008-0000-0300-00005F040000}"/>
            </a:ext>
          </a:extLst>
        </xdr:cNvPr>
        <xdr:cNvSpPr>
          <a:spLocks noChangeShapeType="1"/>
        </xdr:cNvSpPr>
      </xdr:nvSpPr>
      <xdr:spPr bwMode="auto">
        <a:xfrm flipV="1">
          <a:off x="23545800" y="15582900"/>
          <a:ext cx="0" cy="1685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561975</xdr:colOff>
      <xdr:row>43</xdr:row>
      <xdr:rowOff>142875</xdr:rowOff>
    </xdr:from>
    <xdr:to>
      <xdr:col>17</xdr:col>
      <xdr:colOff>561975</xdr:colOff>
      <xdr:row>54</xdr:row>
      <xdr:rowOff>0</xdr:rowOff>
    </xdr:to>
    <xdr:sp macro="" textlink="">
      <xdr:nvSpPr>
        <xdr:cNvPr id="1120" name="Line 5">
          <a:extLst>
            <a:ext uri="{FF2B5EF4-FFF2-40B4-BE49-F238E27FC236}">
              <a16:creationId xmlns:a16="http://schemas.microsoft.com/office/drawing/2014/main" id="{00000000-0008-0000-0300-000060040000}"/>
            </a:ext>
          </a:extLst>
        </xdr:cNvPr>
        <xdr:cNvSpPr>
          <a:spLocks noChangeShapeType="1"/>
        </xdr:cNvSpPr>
      </xdr:nvSpPr>
      <xdr:spPr bwMode="auto">
        <a:xfrm flipV="1">
          <a:off x="13277850" y="7400925"/>
          <a:ext cx="0" cy="1704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104775</xdr:colOff>
      <xdr:row>22</xdr:row>
      <xdr:rowOff>0</xdr:rowOff>
    </xdr:from>
    <xdr:to>
      <xdr:col>18</xdr:col>
      <xdr:colOff>180975</xdr:colOff>
      <xdr:row>35</xdr:row>
      <xdr:rowOff>38100</xdr:rowOff>
    </xdr:to>
    <xdr:sp macro="" textlink="">
      <xdr:nvSpPr>
        <xdr:cNvPr id="1121" name="AutoShape 6">
          <a:extLst>
            <a:ext uri="{FF2B5EF4-FFF2-40B4-BE49-F238E27FC236}">
              <a16:creationId xmlns:a16="http://schemas.microsoft.com/office/drawing/2014/main" id="{00000000-0008-0000-0300-000061040000}"/>
            </a:ext>
          </a:extLst>
        </xdr:cNvPr>
        <xdr:cNvSpPr>
          <a:spLocks/>
        </xdr:cNvSpPr>
      </xdr:nvSpPr>
      <xdr:spPr bwMode="auto">
        <a:xfrm>
          <a:off x="13563600" y="3848100"/>
          <a:ext cx="76200" cy="2133600"/>
        </a:xfrm>
        <a:prstGeom prst="rightBrace">
          <a:avLst>
            <a:gd name="adj1" fmla="val 2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76200</xdr:colOff>
      <xdr:row>94</xdr:row>
      <xdr:rowOff>38100</xdr:rowOff>
    </xdr:from>
    <xdr:to>
      <xdr:col>20</xdr:col>
      <xdr:colOff>76200</xdr:colOff>
      <xdr:row>104</xdr:row>
      <xdr:rowOff>104775</xdr:rowOff>
    </xdr:to>
    <xdr:sp macro="" textlink="">
      <xdr:nvSpPr>
        <xdr:cNvPr id="1122" name="Line 7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>
          <a:spLocks noChangeShapeType="1"/>
        </xdr:cNvSpPr>
      </xdr:nvSpPr>
      <xdr:spPr bwMode="auto">
        <a:xfrm flipV="1">
          <a:off x="14868525" y="15687675"/>
          <a:ext cx="0" cy="1685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638175</xdr:colOff>
      <xdr:row>44</xdr:row>
      <xdr:rowOff>114300</xdr:rowOff>
    </xdr:from>
    <xdr:to>
      <xdr:col>3</xdr:col>
      <xdr:colOff>638175</xdr:colOff>
      <xdr:row>54</xdr:row>
      <xdr:rowOff>0</xdr:rowOff>
    </xdr:to>
    <xdr:sp macro="" textlink="">
      <xdr:nvSpPr>
        <xdr:cNvPr id="1123" name="Line 8">
          <a:extLst>
            <a:ext uri="{FF2B5EF4-FFF2-40B4-BE49-F238E27FC236}">
              <a16:creationId xmlns:a16="http://schemas.microsoft.com/office/drawing/2014/main" id="{00000000-0008-0000-0300-000063040000}"/>
            </a:ext>
          </a:extLst>
        </xdr:cNvPr>
        <xdr:cNvSpPr>
          <a:spLocks noChangeShapeType="1"/>
        </xdr:cNvSpPr>
      </xdr:nvSpPr>
      <xdr:spPr bwMode="auto">
        <a:xfrm flipV="1">
          <a:off x="2295525" y="7534275"/>
          <a:ext cx="0" cy="1571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295275</xdr:colOff>
      <xdr:row>21</xdr:row>
      <xdr:rowOff>123825</xdr:rowOff>
    </xdr:from>
    <xdr:to>
      <xdr:col>18</xdr:col>
      <xdr:colOff>523875</xdr:colOff>
      <xdr:row>35</xdr:row>
      <xdr:rowOff>66675</xdr:rowOff>
    </xdr:to>
    <xdr:sp macro="" textlink="">
      <xdr:nvSpPr>
        <xdr:cNvPr id="1034" name="WordArt 10" descr="Sand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2768262" y="4795838"/>
          <a:ext cx="2200275" cy="22860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en-US" sz="1600" kern="10" spc="0">
              <a:ln w="12700">
                <a:solidFill>
                  <a:srgbClr val="C4B596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53882" dir="2700000" algn="ctr" rotWithShape="0">
                  <a:srgbClr val="CBCBCB">
                    <a:alpha val="80000"/>
                  </a:srgbClr>
                </a:outerShdw>
              </a:effectLst>
              <a:latin typeface="Times New Roman"/>
              <a:cs typeface="Times New Roman"/>
            </a:rPr>
            <a:t>RESTRICTED  FUNDS</a:t>
          </a:r>
        </a:p>
      </xdr:txBody>
    </xdr:sp>
    <xdr:clientData/>
  </xdr:twoCellAnchor>
  <xdr:twoCellAnchor>
    <xdr:from>
      <xdr:col>11</xdr:col>
      <xdr:colOff>723900</xdr:colOff>
      <xdr:row>51</xdr:row>
      <xdr:rowOff>76200</xdr:rowOff>
    </xdr:from>
    <xdr:to>
      <xdr:col>11</xdr:col>
      <xdr:colOff>723900</xdr:colOff>
      <xdr:row>53</xdr:row>
      <xdr:rowOff>152400</xdr:rowOff>
    </xdr:to>
    <xdr:sp macro="" textlink="">
      <xdr:nvSpPr>
        <xdr:cNvPr id="1125" name="Line 11">
          <a:extLst>
            <a:ext uri="{FF2B5EF4-FFF2-40B4-BE49-F238E27FC236}">
              <a16:creationId xmlns:a16="http://schemas.microsoft.com/office/drawing/2014/main" id="{00000000-0008-0000-0300-000065040000}"/>
            </a:ext>
          </a:extLst>
        </xdr:cNvPr>
        <xdr:cNvSpPr>
          <a:spLocks noChangeShapeType="1"/>
        </xdr:cNvSpPr>
      </xdr:nvSpPr>
      <xdr:spPr bwMode="auto">
        <a:xfrm flipV="1">
          <a:off x="8115300" y="868680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"/>
  <sheetViews>
    <sheetView tabSelected="1" zoomScale="75" workbookViewId="0">
      <selection activeCell="N18" sqref="N18"/>
    </sheetView>
  </sheetViews>
  <sheetFormatPr defaultColWidth="9.28515625" defaultRowHeight="12.75" x14ac:dyDescent="0.2"/>
  <cols>
    <col min="1" max="1" width="3.5703125" style="87" customWidth="1"/>
    <col min="2" max="2" width="18.7109375" style="87" customWidth="1"/>
    <col min="3" max="3" width="2.5703125" style="87" customWidth="1"/>
    <col min="4" max="4" width="16.7109375" style="87" customWidth="1"/>
    <col min="5" max="5" width="11.7109375" style="87" customWidth="1"/>
    <col min="6" max="6" width="15.5703125" style="87" customWidth="1"/>
    <col min="7" max="7" width="2.5703125" style="87" customWidth="1"/>
    <col min="8" max="8" width="12.7109375" style="87" customWidth="1"/>
    <col min="9" max="9" width="3.42578125" style="87" customWidth="1"/>
    <col min="10" max="10" width="14" style="87" customWidth="1"/>
    <col min="11" max="11" width="5" style="87" customWidth="1"/>
    <col min="12" max="12" width="14.42578125" style="87" customWidth="1"/>
    <col min="13" max="13" width="20.28515625" style="88" bestFit="1" customWidth="1"/>
    <col min="14" max="14" width="18.7109375" style="88" customWidth="1"/>
    <col min="15" max="15" width="25.42578125" style="87" customWidth="1"/>
    <col min="16" max="16" width="3.28515625" style="87" customWidth="1"/>
    <col min="17" max="17" width="16.28515625" style="87" customWidth="1"/>
    <col min="18" max="18" width="3.28515625" style="87" customWidth="1"/>
    <col min="19" max="19" width="11.28515625" style="87" customWidth="1"/>
    <col min="20" max="20" width="11.7109375" style="87" customWidth="1"/>
    <col min="21" max="21" width="23" style="87" bestFit="1" customWidth="1"/>
    <col min="22" max="16384" width="9.28515625" style="87"/>
  </cols>
  <sheetData>
    <row r="1" spans="1:39" ht="23.25" x14ac:dyDescent="0.35">
      <c r="B1" s="169" t="s">
        <v>20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39" ht="18" customHeight="1" x14ac:dyDescent="0.25">
      <c r="B2" s="170" t="s">
        <v>21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</row>
    <row r="3" spans="1:39" ht="18" customHeight="1" x14ac:dyDescent="0.2">
      <c r="B3" s="173" t="s">
        <v>175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</row>
    <row r="4" spans="1:39" ht="18.75" customHeight="1" x14ac:dyDescent="0.2"/>
    <row r="5" spans="1:39" ht="20.100000000000001" customHeight="1" x14ac:dyDescent="0.25">
      <c r="B5" s="87" t="s">
        <v>0</v>
      </c>
      <c r="D5" s="171"/>
      <c r="E5" s="171"/>
      <c r="J5" s="89" t="s">
        <v>141</v>
      </c>
      <c r="M5" s="87"/>
      <c r="N5" s="87"/>
      <c r="O5" s="88"/>
      <c r="P5" s="88"/>
      <c r="Q5" s="90"/>
    </row>
    <row r="6" spans="1:39" ht="20.100000000000001" customHeight="1" x14ac:dyDescent="0.25">
      <c r="D6" s="91"/>
      <c r="E6" s="91"/>
      <c r="J6" s="92" t="s">
        <v>142</v>
      </c>
      <c r="K6" s="93"/>
      <c r="L6" s="93"/>
      <c r="M6" s="93"/>
      <c r="N6" s="93"/>
      <c r="O6" s="94"/>
      <c r="P6" s="94"/>
      <c r="Q6" s="90"/>
      <c r="S6" s="95"/>
    </row>
    <row r="7" spans="1:39" ht="20.100000000000001" customHeight="1" x14ac:dyDescent="0.25">
      <c r="B7" s="87" t="s">
        <v>136</v>
      </c>
      <c r="D7" s="96"/>
      <c r="E7" s="91"/>
      <c r="J7" s="97" t="s">
        <v>158</v>
      </c>
      <c r="K7" s="98"/>
      <c r="L7" s="98"/>
      <c r="M7" s="98"/>
      <c r="N7" s="98"/>
      <c r="O7" s="99"/>
      <c r="P7" s="99"/>
      <c r="Q7" s="99"/>
      <c r="R7" s="88"/>
      <c r="S7" s="95"/>
    </row>
    <row r="8" spans="1:39" ht="20.100000000000001" customHeight="1" x14ac:dyDescent="0.2">
      <c r="D8" s="91"/>
      <c r="E8" s="91"/>
      <c r="J8" s="100" t="s">
        <v>138</v>
      </c>
      <c r="K8" s="101"/>
      <c r="L8" s="101"/>
      <c r="M8" s="101"/>
      <c r="N8" s="156"/>
      <c r="O8" s="102"/>
      <c r="P8" s="102"/>
      <c r="Q8" s="90"/>
    </row>
    <row r="9" spans="1:39" ht="19.5" customHeight="1" thickBot="1" x14ac:dyDescent="0.25">
      <c r="A9" s="90" t="s">
        <v>2</v>
      </c>
      <c r="B9" s="90" t="s">
        <v>134</v>
      </c>
      <c r="D9" s="103"/>
      <c r="M9" s="87"/>
      <c r="N9" s="87"/>
      <c r="O9" s="88"/>
      <c r="P9" s="88"/>
      <c r="Q9" s="90" t="s">
        <v>31</v>
      </c>
    </row>
    <row r="10" spans="1:39" ht="19.5" customHeight="1" thickBot="1" x14ac:dyDescent="0.25">
      <c r="A10" s="90" t="s">
        <v>3</v>
      </c>
      <c r="B10" s="87" t="s">
        <v>135</v>
      </c>
      <c r="D10" s="143">
        <f>D9*D7</f>
        <v>0</v>
      </c>
      <c r="E10" s="144">
        <f>D7</f>
        <v>0</v>
      </c>
      <c r="F10" s="104"/>
      <c r="G10" s="104"/>
      <c r="M10" s="87"/>
      <c r="N10" s="87"/>
      <c r="O10" s="88"/>
      <c r="P10" s="88"/>
      <c r="Q10" s="105" t="s">
        <v>31</v>
      </c>
      <c r="R10" s="104"/>
      <c r="S10" s="104"/>
    </row>
    <row r="11" spans="1:39" ht="15.75" x14ac:dyDescent="0.25">
      <c r="D11" s="104"/>
      <c r="E11" s="104"/>
      <c r="F11" s="104"/>
      <c r="G11" s="104"/>
      <c r="K11" s="106" t="s">
        <v>16</v>
      </c>
      <c r="L11" s="107" t="s">
        <v>103</v>
      </c>
      <c r="M11" s="87"/>
      <c r="N11" s="87"/>
      <c r="O11" s="88"/>
      <c r="P11" s="88"/>
      <c r="R11" s="104"/>
      <c r="S11" s="104"/>
      <c r="U11" s="110"/>
    </row>
    <row r="12" spans="1:39" ht="15" x14ac:dyDescent="0.25">
      <c r="D12" s="108"/>
      <c r="E12" s="109"/>
      <c r="F12" s="162" t="s">
        <v>162</v>
      </c>
      <c r="G12" s="163"/>
      <c r="J12" s="104"/>
      <c r="L12" s="107" t="s">
        <v>139</v>
      </c>
      <c r="M12" s="87"/>
      <c r="N12" s="87"/>
      <c r="O12" s="88"/>
      <c r="P12" s="88"/>
      <c r="Q12" s="104"/>
      <c r="R12" s="104"/>
      <c r="S12" s="104"/>
      <c r="U12" s="168"/>
      <c r="V12" s="168"/>
    </row>
    <row r="13" spans="1:39" ht="15" x14ac:dyDescent="0.25">
      <c r="A13" s="90" t="s">
        <v>133</v>
      </c>
      <c r="B13" s="87" t="s">
        <v>19</v>
      </c>
      <c r="D13" s="103">
        <v>0</v>
      </c>
      <c r="E13" s="90" t="s">
        <v>161</v>
      </c>
      <c r="F13" s="158" t="s">
        <v>174</v>
      </c>
      <c r="G13" s="158"/>
      <c r="H13" s="159"/>
      <c r="I13" s="159"/>
      <c r="J13" s="160"/>
      <c r="L13" s="107" t="s">
        <v>140</v>
      </c>
      <c r="M13" s="87"/>
      <c r="N13" s="87"/>
      <c r="O13" s="88"/>
      <c r="P13" s="88"/>
      <c r="U13" s="157"/>
      <c r="V13" s="157"/>
    </row>
    <row r="14" spans="1:39" x14ac:dyDescent="0.2">
      <c r="F14" s="158" t="s">
        <v>170</v>
      </c>
      <c r="G14" s="158"/>
      <c r="H14" s="159"/>
      <c r="I14" s="159"/>
      <c r="J14" s="161"/>
      <c r="U14" s="168"/>
      <c r="V14" s="168"/>
    </row>
    <row r="15" spans="1:39" x14ac:dyDescent="0.2">
      <c r="A15" s="90"/>
      <c r="B15" s="87" t="s">
        <v>19</v>
      </c>
      <c r="D15" s="11">
        <v>200000</v>
      </c>
      <c r="E15" s="90" t="s">
        <v>172</v>
      </c>
      <c r="F15" s="158" t="s">
        <v>168</v>
      </c>
      <c r="G15" s="158"/>
      <c r="H15" s="159"/>
      <c r="I15" s="159"/>
      <c r="J15" s="161"/>
      <c r="U15" s="168"/>
      <c r="V15" s="168"/>
    </row>
    <row r="16" spans="1:39" x14ac:dyDescent="0.2">
      <c r="A16" s="90"/>
      <c r="B16" s="87" t="s">
        <v>19</v>
      </c>
      <c r="D16" s="108">
        <v>225000</v>
      </c>
      <c r="E16" s="90" t="s">
        <v>171</v>
      </c>
      <c r="F16" s="158" t="s">
        <v>169</v>
      </c>
      <c r="G16" s="158"/>
      <c r="H16" s="159"/>
      <c r="I16" s="159"/>
      <c r="J16" s="161"/>
    </row>
    <row r="18" spans="1:23" x14ac:dyDescent="0.2">
      <c r="D18" s="111" t="s">
        <v>4</v>
      </c>
      <c r="E18" s="111"/>
      <c r="F18" s="112" t="s">
        <v>11</v>
      </c>
      <c r="G18" s="112"/>
      <c r="H18" s="112" t="s">
        <v>13</v>
      </c>
      <c r="I18" s="112"/>
      <c r="J18" s="112" t="s">
        <v>36</v>
      </c>
      <c r="L18" s="112" t="s">
        <v>42</v>
      </c>
      <c r="O18" s="112" t="s">
        <v>50</v>
      </c>
      <c r="P18" s="112"/>
      <c r="Q18" s="112" t="s">
        <v>51</v>
      </c>
      <c r="S18" s="112" t="s">
        <v>52</v>
      </c>
    </row>
    <row r="19" spans="1:23" x14ac:dyDescent="0.2">
      <c r="D19" s="111"/>
      <c r="E19" s="111"/>
      <c r="F19" s="112"/>
      <c r="G19" s="112"/>
      <c r="H19" s="112"/>
      <c r="I19" s="112"/>
      <c r="J19" s="112"/>
      <c r="K19" s="112"/>
      <c r="L19" s="112"/>
      <c r="N19" s="88" t="s">
        <v>163</v>
      </c>
      <c r="O19" s="112"/>
      <c r="P19" s="112"/>
      <c r="Q19" s="112"/>
      <c r="R19" s="112"/>
    </row>
    <row r="20" spans="1:23" x14ac:dyDescent="0.2">
      <c r="F20" s="112" t="s">
        <v>53</v>
      </c>
      <c r="G20" s="112"/>
      <c r="H20" s="112" t="s">
        <v>56</v>
      </c>
      <c r="J20" s="112" t="s">
        <v>57</v>
      </c>
      <c r="K20" s="112"/>
      <c r="L20" s="112" t="s">
        <v>34</v>
      </c>
      <c r="O20" s="112" t="s">
        <v>39</v>
      </c>
      <c r="P20" s="112"/>
      <c r="Q20" s="112" t="s">
        <v>58</v>
      </c>
      <c r="R20" s="112"/>
      <c r="S20" s="112" t="s">
        <v>59</v>
      </c>
    </row>
    <row r="21" spans="1:23" ht="15" x14ac:dyDescent="0.25">
      <c r="A21" s="112"/>
      <c r="B21" s="112" t="s">
        <v>47</v>
      </c>
      <c r="C21" s="112"/>
      <c r="D21" s="112" t="s">
        <v>15</v>
      </c>
      <c r="E21" s="95"/>
      <c r="F21" s="112" t="s">
        <v>7</v>
      </c>
      <c r="G21" s="112"/>
      <c r="H21" s="112" t="s">
        <v>9</v>
      </c>
      <c r="I21" s="112"/>
      <c r="J21" s="112" t="s">
        <v>28</v>
      </c>
      <c r="K21" s="112"/>
      <c r="L21" s="112" t="s">
        <v>35</v>
      </c>
      <c r="O21" s="112" t="s">
        <v>40</v>
      </c>
      <c r="P21" s="112"/>
      <c r="Q21" s="112" t="s">
        <v>14</v>
      </c>
      <c r="R21" s="112"/>
      <c r="S21" s="87" t="s">
        <v>10</v>
      </c>
    </row>
    <row r="22" spans="1:23" ht="15" x14ac:dyDescent="0.25">
      <c r="A22" s="112"/>
      <c r="B22" s="113" t="s">
        <v>5</v>
      </c>
      <c r="C22" s="112"/>
      <c r="D22" s="113" t="s">
        <v>6</v>
      </c>
      <c r="E22" s="151"/>
      <c r="F22" s="113" t="s">
        <v>8</v>
      </c>
      <c r="G22" s="112"/>
      <c r="H22" s="113" t="s">
        <v>7</v>
      </c>
      <c r="I22" s="112"/>
      <c r="J22" s="113" t="s">
        <v>27</v>
      </c>
      <c r="K22" s="112"/>
      <c r="L22" s="113" t="s">
        <v>30</v>
      </c>
      <c r="N22" s="114"/>
      <c r="O22" s="113" t="s">
        <v>41</v>
      </c>
      <c r="P22" s="112"/>
      <c r="Q22" s="113" t="s">
        <v>12</v>
      </c>
      <c r="R22" s="112"/>
      <c r="S22" s="113" t="s">
        <v>12</v>
      </c>
      <c r="U22" s="105"/>
    </row>
    <row r="23" spans="1:23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65" t="s">
        <v>160</v>
      </c>
      <c r="O23" s="112"/>
      <c r="P23" s="112"/>
      <c r="Q23" s="112"/>
      <c r="R23" s="112"/>
      <c r="S23" s="112"/>
    </row>
    <row r="24" spans="1:23" x14ac:dyDescent="0.2">
      <c r="B24" s="115" t="s">
        <v>45</v>
      </c>
      <c r="C24" s="116"/>
      <c r="D24" s="116"/>
      <c r="E24" s="116"/>
      <c r="L24" s="165" t="s">
        <v>159</v>
      </c>
    </row>
    <row r="25" spans="1:23" x14ac:dyDescent="0.2">
      <c r="B25" s="90" t="s">
        <v>167</v>
      </c>
      <c r="C25" s="116"/>
      <c r="D25" s="116"/>
      <c r="E25" s="116"/>
      <c r="L25" s="166" t="s">
        <v>164</v>
      </c>
    </row>
    <row r="26" spans="1:23" x14ac:dyDescent="0.2">
      <c r="B26" s="116"/>
      <c r="C26" s="116"/>
      <c r="D26" s="116"/>
      <c r="E26" s="116"/>
      <c r="F26" s="87" t="s">
        <v>31</v>
      </c>
      <c r="U26" s="117"/>
    </row>
    <row r="27" spans="1:23" x14ac:dyDescent="0.2">
      <c r="A27" s="91" t="s">
        <v>31</v>
      </c>
      <c r="B27" s="118" t="s">
        <v>31</v>
      </c>
      <c r="D27" s="119">
        <v>0</v>
      </c>
      <c r="E27" s="150"/>
      <c r="F27" s="154" t="str">
        <f t="shared" ref="F27:F43" si="0">+IF($D$9&gt;$D$13, $D$13*D27, "0   ")</f>
        <v xml:space="preserve">0   </v>
      </c>
      <c r="G27" s="1"/>
      <c r="H27" s="1">
        <f t="shared" ref="H27:H53" si="1">F27/12</f>
        <v>0</v>
      </c>
      <c r="I27"/>
      <c r="J27" s="13" t="e">
        <f>F27/$D$9</f>
        <v>#DIV/0!</v>
      </c>
      <c r="K27" s="121"/>
      <c r="L27" s="122">
        <v>0</v>
      </c>
      <c r="M27" s="145" t="e">
        <f>IF(L27&lt;=ROUNDDOWN(J27,4),"OK","ERROR-See Note 1")</f>
        <v>#DIV/0!</v>
      </c>
      <c r="N27" s="72" t="e">
        <f>L27/D7</f>
        <v>#DIV/0!</v>
      </c>
      <c r="O27" s="35" t="s">
        <v>54</v>
      </c>
      <c r="P27" s="2"/>
      <c r="Q27" s="1" t="e">
        <f>$D$10*N27</f>
        <v>#DIV/0!</v>
      </c>
      <c r="R27" s="2"/>
      <c r="S27" s="1" t="e">
        <f t="shared" ref="S27:S53" si="2">Q27/12</f>
        <v>#DIV/0!</v>
      </c>
      <c r="U27" s="125"/>
      <c r="W27" s="104"/>
    </row>
    <row r="28" spans="1:23" x14ac:dyDescent="0.2">
      <c r="A28" s="91" t="s">
        <v>31</v>
      </c>
      <c r="B28" s="118" t="s">
        <v>31</v>
      </c>
      <c r="D28" s="119">
        <v>0</v>
      </c>
      <c r="E28" s="150"/>
      <c r="F28" s="154" t="str">
        <f t="shared" si="0"/>
        <v xml:space="preserve">0   </v>
      </c>
      <c r="G28" s="1"/>
      <c r="H28" s="1">
        <f t="shared" si="1"/>
        <v>0</v>
      </c>
      <c r="I28"/>
      <c r="J28" s="13" t="e">
        <f t="shared" ref="J28:J43" si="3">F28/$D$9</f>
        <v>#DIV/0!</v>
      </c>
      <c r="K28" s="121"/>
      <c r="L28" s="122">
        <v>0</v>
      </c>
      <c r="M28" s="145" t="e">
        <f t="shared" ref="M28:M43" si="4">IF(L28&lt;=ROUNDDOWN(J28,4),"OK","ERROR-See Note 1")</f>
        <v>#DIV/0!</v>
      </c>
      <c r="N28" s="72" t="e">
        <f>L28/D7</f>
        <v>#DIV/0!</v>
      </c>
      <c r="O28" s="35" t="s">
        <v>54</v>
      </c>
      <c r="P28" s="2"/>
      <c r="Q28" s="1" t="e">
        <f t="shared" ref="Q28:Q53" si="5">$D$10*N28</f>
        <v>#DIV/0!</v>
      </c>
      <c r="R28" s="2"/>
      <c r="S28" s="1" t="e">
        <f t="shared" si="2"/>
        <v>#DIV/0!</v>
      </c>
      <c r="U28" s="125"/>
    </row>
    <row r="29" spans="1:23" x14ac:dyDescent="0.2">
      <c r="A29" s="91" t="s">
        <v>31</v>
      </c>
      <c r="B29" s="118" t="s">
        <v>31</v>
      </c>
      <c r="D29" s="119">
        <v>0</v>
      </c>
      <c r="E29" s="150"/>
      <c r="F29" s="154" t="str">
        <f t="shared" si="0"/>
        <v xml:space="preserve">0   </v>
      </c>
      <c r="G29" s="1"/>
      <c r="H29" s="1">
        <f t="shared" si="1"/>
        <v>0</v>
      </c>
      <c r="I29"/>
      <c r="J29" s="13" t="e">
        <f t="shared" si="3"/>
        <v>#DIV/0!</v>
      </c>
      <c r="K29" s="121" t="s">
        <v>31</v>
      </c>
      <c r="L29" s="122">
        <v>0</v>
      </c>
      <c r="M29" s="145" t="e">
        <f t="shared" si="4"/>
        <v>#DIV/0!</v>
      </c>
      <c r="N29" s="72" t="e">
        <f>L29/D7</f>
        <v>#DIV/0!</v>
      </c>
      <c r="O29" s="35" t="s">
        <v>54</v>
      </c>
      <c r="P29" s="2"/>
      <c r="Q29" s="1" t="e">
        <f t="shared" si="5"/>
        <v>#DIV/0!</v>
      </c>
      <c r="R29" s="2"/>
      <c r="S29" s="1" t="e">
        <f t="shared" si="2"/>
        <v>#DIV/0!</v>
      </c>
      <c r="U29" s="125"/>
    </row>
    <row r="30" spans="1:23" x14ac:dyDescent="0.2">
      <c r="A30" s="91" t="s">
        <v>31</v>
      </c>
      <c r="B30" s="118" t="s">
        <v>31</v>
      </c>
      <c r="D30" s="119">
        <v>0</v>
      </c>
      <c r="E30" s="150"/>
      <c r="F30" s="154" t="str">
        <f t="shared" si="0"/>
        <v xml:space="preserve">0   </v>
      </c>
      <c r="G30" s="1"/>
      <c r="H30" s="1">
        <f t="shared" si="1"/>
        <v>0</v>
      </c>
      <c r="I30"/>
      <c r="J30" s="13" t="e">
        <f t="shared" si="3"/>
        <v>#DIV/0!</v>
      </c>
      <c r="K30" s="121"/>
      <c r="L30" s="122">
        <v>0</v>
      </c>
      <c r="M30" s="145" t="e">
        <f t="shared" si="4"/>
        <v>#DIV/0!</v>
      </c>
      <c r="N30" s="72" t="e">
        <f>L30/D7</f>
        <v>#DIV/0!</v>
      </c>
      <c r="O30" s="35" t="s">
        <v>54</v>
      </c>
      <c r="P30" s="2"/>
      <c r="Q30" s="1" t="e">
        <f t="shared" si="5"/>
        <v>#DIV/0!</v>
      </c>
      <c r="R30" s="2"/>
      <c r="S30" s="1" t="e">
        <f t="shared" si="2"/>
        <v>#DIV/0!</v>
      </c>
      <c r="U30" s="126"/>
    </row>
    <row r="31" spans="1:23" x14ac:dyDescent="0.2">
      <c r="A31" s="91" t="s">
        <v>31</v>
      </c>
      <c r="B31" s="118"/>
      <c r="C31" s="90"/>
      <c r="D31" s="167">
        <v>0</v>
      </c>
      <c r="E31" s="150"/>
      <c r="F31" s="154" t="str">
        <f t="shared" si="0"/>
        <v xml:space="preserve">0   </v>
      </c>
      <c r="G31" s="1"/>
      <c r="H31" s="1">
        <f t="shared" si="1"/>
        <v>0</v>
      </c>
      <c r="I31"/>
      <c r="J31" s="13" t="e">
        <f t="shared" si="3"/>
        <v>#DIV/0!</v>
      </c>
      <c r="K31" s="121"/>
      <c r="L31" s="122">
        <v>0</v>
      </c>
      <c r="M31" s="145" t="e">
        <f t="shared" si="4"/>
        <v>#DIV/0!</v>
      </c>
      <c r="N31" s="72" t="e">
        <f>L31/D7</f>
        <v>#DIV/0!</v>
      </c>
      <c r="O31" s="35" t="s">
        <v>54</v>
      </c>
      <c r="P31" s="2"/>
      <c r="Q31" s="1" t="e">
        <f t="shared" si="5"/>
        <v>#DIV/0!</v>
      </c>
      <c r="R31" s="2"/>
      <c r="S31" s="1" t="e">
        <f>Q31/12</f>
        <v>#DIV/0!</v>
      </c>
      <c r="U31" s="126"/>
    </row>
    <row r="32" spans="1:23" x14ac:dyDescent="0.2">
      <c r="A32" s="91" t="s">
        <v>31</v>
      </c>
      <c r="B32" s="118" t="s">
        <v>31</v>
      </c>
      <c r="D32" s="119">
        <v>0</v>
      </c>
      <c r="E32" s="150"/>
      <c r="F32" s="154" t="str">
        <f t="shared" si="0"/>
        <v xml:space="preserve">0   </v>
      </c>
      <c r="G32" s="1"/>
      <c r="H32" s="1">
        <f t="shared" si="1"/>
        <v>0</v>
      </c>
      <c r="I32"/>
      <c r="J32" s="13" t="e">
        <f t="shared" si="3"/>
        <v>#DIV/0!</v>
      </c>
      <c r="K32" s="121"/>
      <c r="L32" s="122">
        <v>0</v>
      </c>
      <c r="M32" s="145" t="e">
        <f t="shared" si="4"/>
        <v>#DIV/0!</v>
      </c>
      <c r="N32" s="72" t="e">
        <f>L32/D7</f>
        <v>#DIV/0!</v>
      </c>
      <c r="O32" s="35" t="s">
        <v>54</v>
      </c>
      <c r="P32" s="2"/>
      <c r="Q32" s="1" t="e">
        <f t="shared" si="5"/>
        <v>#DIV/0!</v>
      </c>
      <c r="R32" s="2"/>
      <c r="S32" s="1" t="e">
        <f>Q32/12</f>
        <v>#DIV/0!</v>
      </c>
      <c r="U32" s="126"/>
    </row>
    <row r="33" spans="1:21" x14ac:dyDescent="0.2">
      <c r="A33" s="91" t="s">
        <v>31</v>
      </c>
      <c r="B33" s="118" t="s">
        <v>31</v>
      </c>
      <c r="D33" s="119">
        <v>0</v>
      </c>
      <c r="E33" s="150"/>
      <c r="F33" s="154" t="str">
        <f t="shared" si="0"/>
        <v xml:space="preserve">0   </v>
      </c>
      <c r="G33" s="1"/>
      <c r="H33" s="1">
        <f t="shared" si="1"/>
        <v>0</v>
      </c>
      <c r="I33"/>
      <c r="J33" s="13" t="e">
        <f t="shared" si="3"/>
        <v>#DIV/0!</v>
      </c>
      <c r="K33" s="121"/>
      <c r="L33" s="122">
        <v>0</v>
      </c>
      <c r="M33" s="145" t="e">
        <f t="shared" si="4"/>
        <v>#DIV/0!</v>
      </c>
      <c r="N33" s="72" t="e">
        <f>L33/D7</f>
        <v>#DIV/0!</v>
      </c>
      <c r="O33" s="35" t="s">
        <v>54</v>
      </c>
      <c r="P33" s="2"/>
      <c r="Q33" s="1" t="e">
        <f t="shared" si="5"/>
        <v>#DIV/0!</v>
      </c>
      <c r="R33" s="2"/>
      <c r="S33" s="1" t="e">
        <f>Q33/12</f>
        <v>#DIV/0!</v>
      </c>
      <c r="U33" s="126"/>
    </row>
    <row r="34" spans="1:21" x14ac:dyDescent="0.2">
      <c r="A34" s="91" t="s">
        <v>31</v>
      </c>
      <c r="B34" s="118"/>
      <c r="D34" s="119">
        <v>0</v>
      </c>
      <c r="E34" s="150"/>
      <c r="F34" s="154" t="str">
        <f t="shared" si="0"/>
        <v xml:space="preserve">0   </v>
      </c>
      <c r="G34" s="1"/>
      <c r="H34" s="1">
        <f t="shared" si="1"/>
        <v>0</v>
      </c>
      <c r="I34"/>
      <c r="J34" s="13" t="e">
        <f t="shared" si="3"/>
        <v>#DIV/0!</v>
      </c>
      <c r="K34" s="121"/>
      <c r="L34" s="122">
        <v>0</v>
      </c>
      <c r="M34" s="145" t="e">
        <f t="shared" si="4"/>
        <v>#DIV/0!</v>
      </c>
      <c r="N34" s="72" t="e">
        <f>L34/D7</f>
        <v>#DIV/0!</v>
      </c>
      <c r="O34" s="35" t="s">
        <v>54</v>
      </c>
      <c r="P34" s="2"/>
      <c r="Q34" s="1" t="e">
        <f t="shared" si="5"/>
        <v>#DIV/0!</v>
      </c>
      <c r="R34" s="2"/>
      <c r="S34" s="1" t="e">
        <f>Q34/12</f>
        <v>#DIV/0!</v>
      </c>
      <c r="U34" s="126"/>
    </row>
    <row r="35" spans="1:21" x14ac:dyDescent="0.2">
      <c r="A35" s="91" t="s">
        <v>31</v>
      </c>
      <c r="B35" s="118" t="s">
        <v>31</v>
      </c>
      <c r="D35" s="119">
        <v>0</v>
      </c>
      <c r="E35" s="150"/>
      <c r="F35" s="154" t="str">
        <f t="shared" si="0"/>
        <v xml:space="preserve">0   </v>
      </c>
      <c r="G35" s="1"/>
      <c r="H35" s="1">
        <f t="shared" si="1"/>
        <v>0</v>
      </c>
      <c r="I35"/>
      <c r="J35" s="13" t="e">
        <f t="shared" si="3"/>
        <v>#DIV/0!</v>
      </c>
      <c r="K35" s="121"/>
      <c r="L35" s="122">
        <v>0</v>
      </c>
      <c r="M35" s="145" t="e">
        <f t="shared" si="4"/>
        <v>#DIV/0!</v>
      </c>
      <c r="N35" s="72" t="e">
        <f>L35/D7</f>
        <v>#DIV/0!</v>
      </c>
      <c r="O35" s="35" t="s">
        <v>54</v>
      </c>
      <c r="P35" s="2"/>
      <c r="Q35" s="1" t="e">
        <f t="shared" si="5"/>
        <v>#DIV/0!</v>
      </c>
      <c r="R35" s="2"/>
      <c r="S35" s="1" t="e">
        <f t="shared" si="2"/>
        <v>#DIV/0!</v>
      </c>
      <c r="U35" s="126"/>
    </row>
    <row r="36" spans="1:21" x14ac:dyDescent="0.2">
      <c r="A36" s="91" t="s">
        <v>31</v>
      </c>
      <c r="B36" s="148" t="s">
        <v>31</v>
      </c>
      <c r="D36" s="119">
        <v>0</v>
      </c>
      <c r="E36" s="150"/>
      <c r="F36" s="154" t="str">
        <f t="shared" si="0"/>
        <v xml:space="preserve">0   </v>
      </c>
      <c r="G36" s="1"/>
      <c r="H36" s="1">
        <f t="shared" si="1"/>
        <v>0</v>
      </c>
      <c r="I36"/>
      <c r="J36" s="13" t="e">
        <f t="shared" si="3"/>
        <v>#DIV/0!</v>
      </c>
      <c r="K36" s="121"/>
      <c r="L36" s="122">
        <v>0</v>
      </c>
      <c r="M36" s="145" t="e">
        <f t="shared" si="4"/>
        <v>#DIV/0!</v>
      </c>
      <c r="N36" s="72" t="e">
        <f>L36/D7</f>
        <v>#DIV/0!</v>
      </c>
      <c r="O36" s="35" t="s">
        <v>54</v>
      </c>
      <c r="P36" s="2"/>
      <c r="Q36" s="1" t="e">
        <f t="shared" si="5"/>
        <v>#DIV/0!</v>
      </c>
      <c r="R36" s="2"/>
      <c r="S36" s="1" t="e">
        <f t="shared" si="2"/>
        <v>#DIV/0!</v>
      </c>
      <c r="U36" s="125"/>
    </row>
    <row r="37" spans="1:21" x14ac:dyDescent="0.2">
      <c r="A37" s="91"/>
      <c r="B37" s="118"/>
      <c r="D37" s="119">
        <v>0</v>
      </c>
      <c r="E37" s="150"/>
      <c r="F37" s="154" t="str">
        <f t="shared" si="0"/>
        <v xml:space="preserve">0   </v>
      </c>
      <c r="G37" s="1"/>
      <c r="H37" s="1">
        <f t="shared" si="1"/>
        <v>0</v>
      </c>
      <c r="I37"/>
      <c r="J37" s="13" t="e">
        <f t="shared" si="3"/>
        <v>#DIV/0!</v>
      </c>
      <c r="K37" s="121"/>
      <c r="L37" s="122">
        <v>0</v>
      </c>
      <c r="M37" s="145" t="e">
        <f t="shared" si="4"/>
        <v>#DIV/0!</v>
      </c>
      <c r="N37" s="72" t="e">
        <f>L37/D7</f>
        <v>#DIV/0!</v>
      </c>
      <c r="O37" s="35" t="s">
        <v>54</v>
      </c>
      <c r="P37" s="2"/>
      <c r="Q37" s="1" t="e">
        <f t="shared" si="5"/>
        <v>#DIV/0!</v>
      </c>
      <c r="R37" s="2"/>
      <c r="S37" s="1" t="e">
        <f t="shared" si="2"/>
        <v>#DIV/0!</v>
      </c>
      <c r="U37" s="125"/>
    </row>
    <row r="38" spans="1:21" x14ac:dyDescent="0.2">
      <c r="A38" s="91"/>
      <c r="B38" s="118"/>
      <c r="D38" s="119">
        <v>0</v>
      </c>
      <c r="E38" s="150"/>
      <c r="F38" s="154" t="str">
        <f t="shared" si="0"/>
        <v xml:space="preserve">0   </v>
      </c>
      <c r="G38" s="1"/>
      <c r="H38" s="1">
        <f t="shared" si="1"/>
        <v>0</v>
      </c>
      <c r="I38"/>
      <c r="J38" s="13" t="e">
        <f t="shared" si="3"/>
        <v>#DIV/0!</v>
      </c>
      <c r="K38" s="121"/>
      <c r="L38" s="122">
        <v>0</v>
      </c>
      <c r="M38" s="145" t="e">
        <f t="shared" si="4"/>
        <v>#DIV/0!</v>
      </c>
      <c r="N38" s="72" t="e">
        <f>L38/D7</f>
        <v>#DIV/0!</v>
      </c>
      <c r="O38" s="35" t="s">
        <v>54</v>
      </c>
      <c r="P38" s="2"/>
      <c r="Q38" s="1" t="e">
        <f t="shared" si="5"/>
        <v>#DIV/0!</v>
      </c>
      <c r="R38" s="2"/>
      <c r="S38" s="1" t="e">
        <f t="shared" si="2"/>
        <v>#DIV/0!</v>
      </c>
      <c r="U38" s="125"/>
    </row>
    <row r="39" spans="1:21" x14ac:dyDescent="0.2">
      <c r="A39" s="91"/>
      <c r="B39" s="118"/>
      <c r="D39" s="119">
        <v>0</v>
      </c>
      <c r="E39" s="150"/>
      <c r="F39" s="154" t="str">
        <f t="shared" si="0"/>
        <v xml:space="preserve">0   </v>
      </c>
      <c r="G39" s="1"/>
      <c r="H39" s="1">
        <f t="shared" si="1"/>
        <v>0</v>
      </c>
      <c r="I39"/>
      <c r="J39" s="13" t="e">
        <f t="shared" si="3"/>
        <v>#DIV/0!</v>
      </c>
      <c r="K39" s="121"/>
      <c r="L39" s="122">
        <v>0</v>
      </c>
      <c r="M39" s="145" t="e">
        <f t="shared" si="4"/>
        <v>#DIV/0!</v>
      </c>
      <c r="N39" s="72" t="e">
        <f>L39/D7</f>
        <v>#DIV/0!</v>
      </c>
      <c r="O39" s="35" t="s">
        <v>54</v>
      </c>
      <c r="P39" s="2"/>
      <c r="Q39" s="1" t="e">
        <f t="shared" si="5"/>
        <v>#DIV/0!</v>
      </c>
      <c r="R39" s="2"/>
      <c r="S39" s="1" t="e">
        <f t="shared" si="2"/>
        <v>#DIV/0!</v>
      </c>
      <c r="U39" s="125"/>
    </row>
    <row r="40" spans="1:21" x14ac:dyDescent="0.2">
      <c r="A40" s="91"/>
      <c r="B40" s="118"/>
      <c r="D40" s="119">
        <v>0</v>
      </c>
      <c r="E40" s="150"/>
      <c r="F40" s="154" t="str">
        <f t="shared" si="0"/>
        <v xml:space="preserve">0   </v>
      </c>
      <c r="G40" s="1"/>
      <c r="H40" s="1">
        <f t="shared" si="1"/>
        <v>0</v>
      </c>
      <c r="I40"/>
      <c r="J40" s="13" t="e">
        <f t="shared" si="3"/>
        <v>#DIV/0!</v>
      </c>
      <c r="K40" s="121"/>
      <c r="L40" s="122">
        <v>0</v>
      </c>
      <c r="M40" s="145" t="e">
        <f t="shared" si="4"/>
        <v>#DIV/0!</v>
      </c>
      <c r="N40" s="72" t="e">
        <f>L40/D7</f>
        <v>#DIV/0!</v>
      </c>
      <c r="O40" s="35" t="s">
        <v>54</v>
      </c>
      <c r="P40" s="2"/>
      <c r="Q40" s="1" t="e">
        <f t="shared" si="5"/>
        <v>#DIV/0!</v>
      </c>
      <c r="R40" s="2"/>
      <c r="S40" s="1" t="e">
        <f t="shared" si="2"/>
        <v>#DIV/0!</v>
      </c>
      <c r="U40" s="125"/>
    </row>
    <row r="41" spans="1:21" x14ac:dyDescent="0.2">
      <c r="A41" s="91"/>
      <c r="B41" s="118"/>
      <c r="D41" s="119">
        <v>0</v>
      </c>
      <c r="E41" s="150"/>
      <c r="F41" s="154" t="str">
        <f t="shared" si="0"/>
        <v xml:space="preserve">0   </v>
      </c>
      <c r="G41" s="1"/>
      <c r="H41" s="1">
        <f t="shared" si="1"/>
        <v>0</v>
      </c>
      <c r="I41"/>
      <c r="J41" s="13" t="e">
        <f t="shared" si="3"/>
        <v>#DIV/0!</v>
      </c>
      <c r="K41" s="121"/>
      <c r="L41" s="122">
        <v>0</v>
      </c>
      <c r="M41" s="145" t="e">
        <f t="shared" si="4"/>
        <v>#DIV/0!</v>
      </c>
      <c r="N41" s="72" t="e">
        <f>L41/D7</f>
        <v>#DIV/0!</v>
      </c>
      <c r="O41" s="35" t="s">
        <v>54</v>
      </c>
      <c r="P41" s="2"/>
      <c r="Q41" s="1" t="e">
        <f t="shared" si="5"/>
        <v>#DIV/0!</v>
      </c>
      <c r="R41" s="2"/>
      <c r="S41" s="1" t="e">
        <f t="shared" si="2"/>
        <v>#DIV/0!</v>
      </c>
      <c r="U41" s="125"/>
    </row>
    <row r="42" spans="1:21" x14ac:dyDescent="0.2">
      <c r="A42" s="91"/>
      <c r="B42" s="118"/>
      <c r="D42" s="119">
        <v>0</v>
      </c>
      <c r="E42" s="150"/>
      <c r="F42" s="154" t="str">
        <f t="shared" si="0"/>
        <v xml:space="preserve">0   </v>
      </c>
      <c r="G42" s="1"/>
      <c r="H42" s="1">
        <f t="shared" si="1"/>
        <v>0</v>
      </c>
      <c r="I42"/>
      <c r="J42" s="13" t="e">
        <f t="shared" si="3"/>
        <v>#DIV/0!</v>
      </c>
      <c r="K42" s="121"/>
      <c r="L42" s="122">
        <v>0</v>
      </c>
      <c r="M42" s="145" t="e">
        <f t="shared" si="4"/>
        <v>#DIV/0!</v>
      </c>
      <c r="N42" s="72" t="e">
        <f>L42/D7</f>
        <v>#DIV/0!</v>
      </c>
      <c r="O42" s="35" t="s">
        <v>54</v>
      </c>
      <c r="P42" s="2"/>
      <c r="Q42" s="1" t="e">
        <f t="shared" si="5"/>
        <v>#DIV/0!</v>
      </c>
      <c r="R42" s="2"/>
      <c r="S42" s="1" t="e">
        <f t="shared" si="2"/>
        <v>#DIV/0!</v>
      </c>
      <c r="U42" s="125"/>
    </row>
    <row r="43" spans="1:21" x14ac:dyDescent="0.2">
      <c r="A43" s="91"/>
      <c r="B43" s="118"/>
      <c r="D43" s="119">
        <v>0</v>
      </c>
      <c r="E43" s="150"/>
      <c r="F43" s="154" t="str">
        <f t="shared" si="0"/>
        <v xml:space="preserve">0   </v>
      </c>
      <c r="G43" s="1"/>
      <c r="H43" s="1">
        <f t="shared" si="1"/>
        <v>0</v>
      </c>
      <c r="I43"/>
      <c r="J43" s="13" t="e">
        <f t="shared" si="3"/>
        <v>#DIV/0!</v>
      </c>
      <c r="K43" s="121"/>
      <c r="L43" s="122">
        <v>0</v>
      </c>
      <c r="M43" s="145" t="e">
        <f t="shared" si="4"/>
        <v>#DIV/0!</v>
      </c>
      <c r="N43" s="72" t="e">
        <f>L43/D7</f>
        <v>#DIV/0!</v>
      </c>
      <c r="O43" s="35" t="s">
        <v>54</v>
      </c>
      <c r="P43" s="2"/>
      <c r="Q43" s="1" t="e">
        <f t="shared" si="5"/>
        <v>#DIV/0!</v>
      </c>
      <c r="R43" s="2"/>
      <c r="S43" s="1" t="e">
        <f t="shared" si="2"/>
        <v>#DIV/0!</v>
      </c>
      <c r="U43" s="125"/>
    </row>
    <row r="44" spans="1:21" x14ac:dyDescent="0.2">
      <c r="A44" s="91"/>
      <c r="B44" s="149"/>
      <c r="D44" s="127"/>
      <c r="E44" s="150"/>
      <c r="F44" s="1"/>
      <c r="G44" s="1"/>
      <c r="H44" s="1"/>
      <c r="I44"/>
      <c r="J44" s="13"/>
      <c r="K44" s="121"/>
      <c r="L44" s="122"/>
      <c r="M44" s="145"/>
      <c r="N44" s="72"/>
      <c r="O44" s="35"/>
      <c r="P44" s="2"/>
      <c r="Q44" s="1"/>
      <c r="R44" s="2"/>
      <c r="S44" s="1"/>
      <c r="U44" s="125"/>
    </row>
    <row r="45" spans="1:21" x14ac:dyDescent="0.2">
      <c r="A45" s="91"/>
      <c r="B45" s="115" t="s">
        <v>166</v>
      </c>
      <c r="D45" s="127"/>
      <c r="E45" s="127"/>
      <c r="F45" s="1"/>
      <c r="G45" s="1"/>
      <c r="H45" s="1"/>
      <c r="I45"/>
      <c r="J45" s="13"/>
      <c r="K45" s="121"/>
      <c r="L45" s="122"/>
      <c r="M45" s="145"/>
      <c r="N45" s="72"/>
      <c r="O45" s="35"/>
      <c r="P45" s="2"/>
      <c r="Q45" s="1"/>
      <c r="R45" s="2"/>
      <c r="S45" s="1"/>
      <c r="U45" s="125"/>
    </row>
    <row r="46" spans="1:21" x14ac:dyDescent="0.2">
      <c r="A46" s="91"/>
      <c r="B46" s="118"/>
      <c r="D46" s="119">
        <v>0</v>
      </c>
      <c r="E46" s="150"/>
      <c r="F46" s="154">
        <f>+IF($D$9&gt;$D$15, $D$15*D46, $D$9*D46)</f>
        <v>0</v>
      </c>
      <c r="G46" s="1"/>
      <c r="H46" s="1">
        <f t="shared" si="1"/>
        <v>0</v>
      </c>
      <c r="I46"/>
      <c r="J46" s="13" t="e">
        <f t="shared" ref="J46:J53" si="6">F46/$D$9</f>
        <v>#DIV/0!</v>
      </c>
      <c r="K46" s="121"/>
      <c r="L46" s="122">
        <v>0</v>
      </c>
      <c r="M46" s="145" t="e">
        <f t="shared" ref="M46:M53" si="7">IF(L46&lt;=ROUNDDOWN(J46,4),"OK","ERROR-See Note 1")</f>
        <v>#DIV/0!</v>
      </c>
      <c r="N46" s="72" t="e">
        <f>L46/D7</f>
        <v>#DIV/0!</v>
      </c>
      <c r="O46" s="35" t="s">
        <v>54</v>
      </c>
      <c r="P46" s="2"/>
      <c r="Q46" s="1" t="e">
        <f t="shared" si="5"/>
        <v>#DIV/0!</v>
      </c>
      <c r="R46" s="2"/>
      <c r="S46" s="1" t="e">
        <f t="shared" si="2"/>
        <v>#DIV/0!</v>
      </c>
      <c r="U46" s="125"/>
    </row>
    <row r="47" spans="1:21" x14ac:dyDescent="0.2">
      <c r="A47" s="91"/>
      <c r="B47" s="118"/>
      <c r="D47" s="119">
        <v>0</v>
      </c>
      <c r="E47" s="150"/>
      <c r="F47" s="154">
        <f>+IF($D$9&gt;$D$15, $D$15*D47, $D$9*D47)</f>
        <v>0</v>
      </c>
      <c r="G47" s="1"/>
      <c r="H47" s="1">
        <f t="shared" si="1"/>
        <v>0</v>
      </c>
      <c r="I47"/>
      <c r="J47" s="13" t="e">
        <f t="shared" si="6"/>
        <v>#DIV/0!</v>
      </c>
      <c r="K47" s="121"/>
      <c r="L47" s="122">
        <v>0</v>
      </c>
      <c r="M47" s="145" t="e">
        <f t="shared" si="7"/>
        <v>#DIV/0!</v>
      </c>
      <c r="N47" s="72" t="e">
        <f>L47/D7</f>
        <v>#DIV/0!</v>
      </c>
      <c r="O47" s="35" t="s">
        <v>54</v>
      </c>
      <c r="P47" s="2"/>
      <c r="Q47" s="1" t="e">
        <f t="shared" si="5"/>
        <v>#DIV/0!</v>
      </c>
      <c r="R47" s="2"/>
      <c r="S47" s="1" t="e">
        <f t="shared" si="2"/>
        <v>#DIV/0!</v>
      </c>
      <c r="U47" s="125"/>
    </row>
    <row r="48" spans="1:21" x14ac:dyDescent="0.2">
      <c r="A48" s="91"/>
      <c r="B48" s="118"/>
      <c r="D48" s="119">
        <v>0</v>
      </c>
      <c r="E48" s="150"/>
      <c r="F48" s="154">
        <f>+IF($D$9&gt;$D$15, $D$15*D48, $D$9*D48)</f>
        <v>0</v>
      </c>
      <c r="G48" s="1"/>
      <c r="H48" s="1">
        <f t="shared" si="1"/>
        <v>0</v>
      </c>
      <c r="I48"/>
      <c r="J48" s="13" t="e">
        <f t="shared" si="6"/>
        <v>#DIV/0!</v>
      </c>
      <c r="K48" s="121"/>
      <c r="L48" s="122">
        <v>0</v>
      </c>
      <c r="M48" s="145" t="e">
        <f t="shared" si="7"/>
        <v>#DIV/0!</v>
      </c>
      <c r="N48" s="72" t="e">
        <f>L48/D7</f>
        <v>#DIV/0!</v>
      </c>
      <c r="O48" s="35" t="s">
        <v>54</v>
      </c>
      <c r="P48" s="2"/>
      <c r="Q48" s="1" t="e">
        <f t="shared" si="5"/>
        <v>#DIV/0!</v>
      </c>
      <c r="R48" s="2"/>
      <c r="S48" s="1" t="e">
        <f t="shared" si="2"/>
        <v>#DIV/0!</v>
      </c>
      <c r="U48" s="125"/>
    </row>
    <row r="49" spans="1:21" x14ac:dyDescent="0.2">
      <c r="A49" s="91"/>
      <c r="B49" s="118"/>
      <c r="D49" s="119">
        <v>0</v>
      </c>
      <c r="E49" s="150"/>
      <c r="F49" s="154">
        <f t="shared" ref="F49:F50" si="8">+IF($D$9&gt;$D$15, $D$15*D49, $D$9*D49)</f>
        <v>0</v>
      </c>
      <c r="G49" s="1"/>
      <c r="H49" s="1">
        <f t="shared" ref="H49:H50" si="9">F49/12</f>
        <v>0</v>
      </c>
      <c r="I49"/>
      <c r="J49" s="13" t="e">
        <f t="shared" ref="J49:J50" si="10">F49/$D$9</f>
        <v>#DIV/0!</v>
      </c>
      <c r="K49" s="121"/>
      <c r="L49" s="122">
        <v>0</v>
      </c>
      <c r="M49" s="145" t="e">
        <f t="shared" si="7"/>
        <v>#DIV/0!</v>
      </c>
      <c r="N49" s="72" t="e">
        <f>L49/D7</f>
        <v>#DIV/0!</v>
      </c>
      <c r="O49" s="35" t="s">
        <v>54</v>
      </c>
      <c r="P49" s="2"/>
      <c r="Q49" s="1" t="e">
        <f t="shared" ref="Q49:Q50" si="11">$D$10*N49</f>
        <v>#DIV/0!</v>
      </c>
      <c r="R49" s="2"/>
      <c r="S49" s="1" t="e">
        <f t="shared" ref="S49:S50" si="12">Q49/12</f>
        <v>#DIV/0!</v>
      </c>
      <c r="U49" s="125"/>
    </row>
    <row r="50" spans="1:21" x14ac:dyDescent="0.2">
      <c r="A50" s="91"/>
      <c r="B50" s="118"/>
      <c r="D50" s="119">
        <v>0</v>
      </c>
      <c r="E50" s="150"/>
      <c r="F50" s="154">
        <f t="shared" si="8"/>
        <v>0</v>
      </c>
      <c r="G50" s="1"/>
      <c r="H50" s="1">
        <f t="shared" si="9"/>
        <v>0</v>
      </c>
      <c r="I50"/>
      <c r="J50" s="13" t="e">
        <f t="shared" si="10"/>
        <v>#DIV/0!</v>
      </c>
      <c r="K50" s="121"/>
      <c r="L50" s="122">
        <v>0</v>
      </c>
      <c r="M50" s="145" t="e">
        <f t="shared" si="7"/>
        <v>#DIV/0!</v>
      </c>
      <c r="N50" s="72" t="e">
        <f>L50/D7</f>
        <v>#DIV/0!</v>
      </c>
      <c r="O50" s="35" t="s">
        <v>54</v>
      </c>
      <c r="P50" s="2"/>
      <c r="Q50" s="1" t="e">
        <f t="shared" si="11"/>
        <v>#DIV/0!</v>
      </c>
      <c r="R50" s="2"/>
      <c r="S50" s="1" t="e">
        <f t="shared" si="12"/>
        <v>#DIV/0!</v>
      </c>
      <c r="U50" s="125"/>
    </row>
    <row r="51" spans="1:21" x14ac:dyDescent="0.2">
      <c r="A51" s="91"/>
      <c r="B51" s="118"/>
      <c r="D51" s="119">
        <v>0</v>
      </c>
      <c r="E51" s="150"/>
      <c r="F51" s="154">
        <f t="shared" ref="F51:F52" si="13">+IF($D$9&gt;$D$15, $D$15*D51, $D$9*D51)</f>
        <v>0</v>
      </c>
      <c r="G51" s="1"/>
      <c r="H51" s="1">
        <f t="shared" ref="H51:H52" si="14">F51/12</f>
        <v>0</v>
      </c>
      <c r="I51"/>
      <c r="J51" s="13" t="e">
        <f t="shared" ref="J51:J52" si="15">F51/$D$9</f>
        <v>#DIV/0!</v>
      </c>
      <c r="K51" s="121"/>
      <c r="L51" s="122">
        <v>0</v>
      </c>
      <c r="M51" s="145" t="e">
        <f t="shared" si="7"/>
        <v>#DIV/0!</v>
      </c>
      <c r="N51" s="164" t="e">
        <f>L51/D7</f>
        <v>#DIV/0!</v>
      </c>
      <c r="O51" s="35" t="s">
        <v>54</v>
      </c>
      <c r="P51" s="2"/>
      <c r="Q51" s="1" t="e">
        <f t="shared" ref="Q51:Q52" si="16">$D$10*N51</f>
        <v>#DIV/0!</v>
      </c>
      <c r="R51" s="2"/>
      <c r="S51" s="1" t="e">
        <f t="shared" ref="S51:S52" si="17">Q51/12</f>
        <v>#DIV/0!</v>
      </c>
      <c r="U51" s="125"/>
    </row>
    <row r="52" spans="1:21" x14ac:dyDescent="0.2">
      <c r="A52" s="91"/>
      <c r="B52" s="118"/>
      <c r="D52" s="119">
        <v>0</v>
      </c>
      <c r="E52" s="150"/>
      <c r="F52" s="154">
        <f t="shared" si="13"/>
        <v>0</v>
      </c>
      <c r="G52" s="1"/>
      <c r="H52" s="1">
        <f t="shared" si="14"/>
        <v>0</v>
      </c>
      <c r="I52"/>
      <c r="J52" s="13" t="e">
        <f t="shared" si="15"/>
        <v>#DIV/0!</v>
      </c>
      <c r="K52" s="121"/>
      <c r="L52" s="122">
        <v>0</v>
      </c>
      <c r="M52" s="145" t="e">
        <f t="shared" si="7"/>
        <v>#DIV/0!</v>
      </c>
      <c r="N52" s="164" t="e">
        <f>L52/D7</f>
        <v>#DIV/0!</v>
      </c>
      <c r="O52" s="35" t="s">
        <v>54</v>
      </c>
      <c r="P52" s="2"/>
      <c r="Q52" s="1" t="e">
        <f t="shared" si="16"/>
        <v>#DIV/0!</v>
      </c>
      <c r="R52" s="2"/>
      <c r="S52" s="1" t="e">
        <f t="shared" si="17"/>
        <v>#DIV/0!</v>
      </c>
      <c r="U52" s="125"/>
    </row>
    <row r="53" spans="1:21" x14ac:dyDescent="0.2">
      <c r="A53" s="91"/>
      <c r="B53" s="118"/>
      <c r="D53" s="119">
        <v>0</v>
      </c>
      <c r="E53" s="150"/>
      <c r="F53" s="154">
        <f>+IF($D$9&gt;$D$15, $D$15*D53, $D$9*D53)</f>
        <v>0</v>
      </c>
      <c r="G53" s="1"/>
      <c r="H53" s="1">
        <f t="shared" si="1"/>
        <v>0</v>
      </c>
      <c r="I53"/>
      <c r="J53" s="13" t="e">
        <f t="shared" si="6"/>
        <v>#DIV/0!</v>
      </c>
      <c r="K53" s="121"/>
      <c r="L53" s="122">
        <v>0</v>
      </c>
      <c r="M53" s="145" t="e">
        <f t="shared" si="7"/>
        <v>#DIV/0!</v>
      </c>
      <c r="N53" s="72" t="e">
        <f>L53/D7</f>
        <v>#DIV/0!</v>
      </c>
      <c r="O53" s="35" t="s">
        <v>54</v>
      </c>
      <c r="P53" s="2"/>
      <c r="Q53" s="1" t="e">
        <f t="shared" si="5"/>
        <v>#DIV/0!</v>
      </c>
      <c r="R53" s="2"/>
      <c r="S53" s="1" t="e">
        <f t="shared" si="2"/>
        <v>#DIV/0!</v>
      </c>
      <c r="U53" s="125"/>
    </row>
    <row r="54" spans="1:21" x14ac:dyDescent="0.2">
      <c r="D54" s="127"/>
      <c r="E54" s="127"/>
      <c r="F54" s="1"/>
      <c r="G54" s="1"/>
      <c r="H54" s="1"/>
      <c r="I54"/>
      <c r="J54" s="2"/>
      <c r="K54" s="117"/>
      <c r="L54" s="117"/>
      <c r="M54" s="146"/>
      <c r="N54" s="65"/>
      <c r="O54" s="35"/>
      <c r="P54" s="2"/>
      <c r="Q54" s="1"/>
      <c r="R54" s="2"/>
      <c r="S54" s="1"/>
      <c r="U54" s="125"/>
    </row>
    <row r="55" spans="1:21" x14ac:dyDescent="0.2">
      <c r="A55" s="91"/>
      <c r="B55" s="115" t="s">
        <v>173</v>
      </c>
      <c r="D55" s="127"/>
      <c r="E55" s="127"/>
      <c r="F55" s="1"/>
      <c r="G55" s="1"/>
      <c r="H55" s="1"/>
      <c r="I55"/>
      <c r="J55" s="13"/>
      <c r="K55" s="121"/>
      <c r="L55" s="122"/>
      <c r="M55" s="145"/>
      <c r="N55" s="72"/>
      <c r="O55" s="35"/>
      <c r="P55" s="2"/>
      <c r="Q55" s="1"/>
      <c r="R55" s="2"/>
      <c r="S55" s="1"/>
      <c r="U55" s="125"/>
    </row>
    <row r="56" spans="1:21" x14ac:dyDescent="0.2">
      <c r="A56" s="91"/>
      <c r="B56" s="118"/>
      <c r="D56" s="119">
        <v>0</v>
      </c>
      <c r="E56" s="150"/>
      <c r="F56" s="154">
        <f>+IF($D$9&gt;$D$16, $D$16*D56, $D$9*D56)</f>
        <v>0</v>
      </c>
      <c r="G56" s="1"/>
      <c r="H56" s="1">
        <f t="shared" ref="H56:H63" si="18">F56/12</f>
        <v>0</v>
      </c>
      <c r="I56"/>
      <c r="J56" s="13" t="e">
        <f t="shared" ref="J56:J63" si="19">F56/$D$9</f>
        <v>#DIV/0!</v>
      </c>
      <c r="K56" s="121"/>
      <c r="L56" s="122">
        <v>0</v>
      </c>
      <c r="M56" s="145" t="e">
        <f t="shared" ref="M56:M63" si="20">IF(L56&lt;=ROUNDDOWN(J56,4),"OK","ERROR-See Note 1")</f>
        <v>#DIV/0!</v>
      </c>
      <c r="N56" s="72" t="e">
        <f>L56/D17</f>
        <v>#DIV/0!</v>
      </c>
      <c r="O56" s="35" t="s">
        <v>54</v>
      </c>
      <c r="P56" s="2"/>
      <c r="Q56" s="1" t="e">
        <f t="shared" ref="Q56:Q63" si="21">$D$10*N56</f>
        <v>#DIV/0!</v>
      </c>
      <c r="R56" s="2"/>
      <c r="S56" s="1" t="e">
        <f t="shared" ref="S56:S63" si="22">Q56/12</f>
        <v>#DIV/0!</v>
      </c>
      <c r="U56" s="125"/>
    </row>
    <row r="57" spans="1:21" x14ac:dyDescent="0.2">
      <c r="A57" s="91"/>
      <c r="B57" s="118"/>
      <c r="D57" s="119">
        <v>0</v>
      </c>
      <c r="E57" s="150"/>
      <c r="F57" s="154">
        <f t="shared" ref="F57:F63" si="23">+IF($D$9&gt;$D$16, $D$15*D57, $D$9*D57)</f>
        <v>0</v>
      </c>
      <c r="G57" s="1"/>
      <c r="H57" s="1">
        <f t="shared" si="18"/>
        <v>0</v>
      </c>
      <c r="I57"/>
      <c r="J57" s="13" t="e">
        <f t="shared" si="19"/>
        <v>#DIV/0!</v>
      </c>
      <c r="K57" s="121"/>
      <c r="L57" s="122">
        <v>0</v>
      </c>
      <c r="M57" s="145" t="e">
        <f t="shared" si="20"/>
        <v>#DIV/0!</v>
      </c>
      <c r="N57" s="72" t="e">
        <f>L57/D17</f>
        <v>#DIV/0!</v>
      </c>
      <c r="O57" s="35" t="s">
        <v>54</v>
      </c>
      <c r="P57" s="2"/>
      <c r="Q57" s="1" t="e">
        <f t="shared" si="21"/>
        <v>#DIV/0!</v>
      </c>
      <c r="R57" s="2"/>
      <c r="S57" s="1" t="e">
        <f t="shared" si="22"/>
        <v>#DIV/0!</v>
      </c>
      <c r="U57" s="125"/>
    </row>
    <row r="58" spans="1:21" x14ac:dyDescent="0.2">
      <c r="A58" s="91"/>
      <c r="B58" s="118"/>
      <c r="D58" s="119">
        <v>0</v>
      </c>
      <c r="E58" s="150"/>
      <c r="F58" s="154">
        <f t="shared" si="23"/>
        <v>0</v>
      </c>
      <c r="G58" s="1"/>
      <c r="H58" s="1">
        <f t="shared" si="18"/>
        <v>0</v>
      </c>
      <c r="I58"/>
      <c r="J58" s="13" t="e">
        <f t="shared" si="19"/>
        <v>#DIV/0!</v>
      </c>
      <c r="K58" s="121"/>
      <c r="L58" s="122">
        <v>0</v>
      </c>
      <c r="M58" s="145" t="e">
        <f t="shared" si="20"/>
        <v>#DIV/0!</v>
      </c>
      <c r="N58" s="72" t="e">
        <f>L58/D17</f>
        <v>#DIV/0!</v>
      </c>
      <c r="O58" s="35" t="s">
        <v>54</v>
      </c>
      <c r="P58" s="2"/>
      <c r="Q58" s="1" t="e">
        <f t="shared" si="21"/>
        <v>#DIV/0!</v>
      </c>
      <c r="R58" s="2"/>
      <c r="S58" s="1" t="e">
        <f t="shared" si="22"/>
        <v>#DIV/0!</v>
      </c>
      <c r="U58" s="125"/>
    </row>
    <row r="59" spans="1:21" x14ac:dyDescent="0.2">
      <c r="A59" s="91"/>
      <c r="B59" s="118"/>
      <c r="D59" s="119">
        <v>0</v>
      </c>
      <c r="E59" s="150"/>
      <c r="F59" s="154">
        <f t="shared" si="23"/>
        <v>0</v>
      </c>
      <c r="G59" s="1"/>
      <c r="H59" s="1">
        <f t="shared" si="18"/>
        <v>0</v>
      </c>
      <c r="I59"/>
      <c r="J59" s="13" t="e">
        <f t="shared" si="19"/>
        <v>#DIV/0!</v>
      </c>
      <c r="K59" s="121"/>
      <c r="L59" s="122">
        <v>0</v>
      </c>
      <c r="M59" s="145" t="e">
        <f t="shared" si="20"/>
        <v>#DIV/0!</v>
      </c>
      <c r="N59" s="72" t="e">
        <f>L59/D17</f>
        <v>#DIV/0!</v>
      </c>
      <c r="O59" s="35" t="s">
        <v>54</v>
      </c>
      <c r="P59" s="2"/>
      <c r="Q59" s="1" t="e">
        <f t="shared" si="21"/>
        <v>#DIV/0!</v>
      </c>
      <c r="R59" s="2"/>
      <c r="S59" s="1" t="e">
        <f t="shared" si="22"/>
        <v>#DIV/0!</v>
      </c>
      <c r="U59" s="125"/>
    </row>
    <row r="60" spans="1:21" x14ac:dyDescent="0.2">
      <c r="A60" s="91"/>
      <c r="B60" s="118"/>
      <c r="D60" s="119">
        <v>0</v>
      </c>
      <c r="E60" s="150"/>
      <c r="F60" s="154">
        <f t="shared" si="23"/>
        <v>0</v>
      </c>
      <c r="G60" s="1"/>
      <c r="H60" s="1">
        <f t="shared" si="18"/>
        <v>0</v>
      </c>
      <c r="I60"/>
      <c r="J60" s="13" t="e">
        <f t="shared" si="19"/>
        <v>#DIV/0!</v>
      </c>
      <c r="K60" s="121"/>
      <c r="L60" s="122">
        <v>0</v>
      </c>
      <c r="M60" s="145" t="e">
        <f t="shared" si="20"/>
        <v>#DIV/0!</v>
      </c>
      <c r="N60" s="72" t="e">
        <f>L60/D17</f>
        <v>#DIV/0!</v>
      </c>
      <c r="O60" s="35" t="s">
        <v>54</v>
      </c>
      <c r="P60" s="2"/>
      <c r="Q60" s="1" t="e">
        <f t="shared" si="21"/>
        <v>#DIV/0!</v>
      </c>
      <c r="R60" s="2"/>
      <c r="S60" s="1" t="e">
        <f t="shared" si="22"/>
        <v>#DIV/0!</v>
      </c>
      <c r="U60" s="125"/>
    </row>
    <row r="61" spans="1:21" x14ac:dyDescent="0.2">
      <c r="A61" s="91"/>
      <c r="B61" s="118"/>
      <c r="D61" s="119">
        <v>0</v>
      </c>
      <c r="E61" s="150"/>
      <c r="F61" s="154">
        <f t="shared" si="23"/>
        <v>0</v>
      </c>
      <c r="G61" s="1"/>
      <c r="H61" s="1">
        <f t="shared" si="18"/>
        <v>0</v>
      </c>
      <c r="I61"/>
      <c r="J61" s="13" t="e">
        <f t="shared" si="19"/>
        <v>#DIV/0!</v>
      </c>
      <c r="K61" s="121"/>
      <c r="L61" s="122">
        <v>0</v>
      </c>
      <c r="M61" s="145" t="e">
        <f t="shared" si="20"/>
        <v>#DIV/0!</v>
      </c>
      <c r="N61" s="164" t="e">
        <f>L61/D17</f>
        <v>#DIV/0!</v>
      </c>
      <c r="O61" s="35" t="s">
        <v>54</v>
      </c>
      <c r="P61" s="2"/>
      <c r="Q61" s="1" t="e">
        <f t="shared" si="21"/>
        <v>#DIV/0!</v>
      </c>
      <c r="R61" s="2"/>
      <c r="S61" s="1" t="e">
        <f t="shared" si="22"/>
        <v>#DIV/0!</v>
      </c>
      <c r="U61" s="125"/>
    </row>
    <row r="62" spans="1:21" x14ac:dyDescent="0.2">
      <c r="A62" s="91"/>
      <c r="B62" s="118"/>
      <c r="D62" s="119">
        <v>0</v>
      </c>
      <c r="E62" s="150"/>
      <c r="F62" s="154">
        <f t="shared" si="23"/>
        <v>0</v>
      </c>
      <c r="G62" s="1"/>
      <c r="H62" s="1">
        <f t="shared" si="18"/>
        <v>0</v>
      </c>
      <c r="I62"/>
      <c r="J62" s="13" t="e">
        <f t="shared" si="19"/>
        <v>#DIV/0!</v>
      </c>
      <c r="K62" s="121"/>
      <c r="L62" s="122">
        <v>0</v>
      </c>
      <c r="M62" s="145" t="e">
        <f t="shared" si="20"/>
        <v>#DIV/0!</v>
      </c>
      <c r="N62" s="164" t="e">
        <f>L62/D17</f>
        <v>#DIV/0!</v>
      </c>
      <c r="O62" s="35" t="s">
        <v>54</v>
      </c>
      <c r="P62" s="2"/>
      <c r="Q62" s="1" t="e">
        <f t="shared" si="21"/>
        <v>#DIV/0!</v>
      </c>
      <c r="R62" s="2"/>
      <c r="S62" s="1" t="e">
        <f t="shared" si="22"/>
        <v>#DIV/0!</v>
      </c>
      <c r="U62" s="125"/>
    </row>
    <row r="63" spans="1:21" x14ac:dyDescent="0.2">
      <c r="A63" s="91"/>
      <c r="B63" s="118"/>
      <c r="D63" s="119">
        <v>0</v>
      </c>
      <c r="E63" s="150"/>
      <c r="F63" s="154">
        <f t="shared" si="23"/>
        <v>0</v>
      </c>
      <c r="G63" s="1"/>
      <c r="H63" s="1">
        <f t="shared" si="18"/>
        <v>0</v>
      </c>
      <c r="I63"/>
      <c r="J63" s="13" t="e">
        <f t="shared" si="19"/>
        <v>#DIV/0!</v>
      </c>
      <c r="K63" s="121"/>
      <c r="L63" s="122">
        <v>0</v>
      </c>
      <c r="M63" s="145" t="e">
        <f t="shared" si="20"/>
        <v>#DIV/0!</v>
      </c>
      <c r="N63" s="72" t="e">
        <f>L63/D17</f>
        <v>#DIV/0!</v>
      </c>
      <c r="O63" s="35" t="s">
        <v>54</v>
      </c>
      <c r="P63" s="2"/>
      <c r="Q63" s="1" t="e">
        <f t="shared" si="21"/>
        <v>#DIV/0!</v>
      </c>
      <c r="R63" s="2"/>
      <c r="S63" s="1" t="e">
        <f t="shared" si="22"/>
        <v>#DIV/0!</v>
      </c>
      <c r="U63" s="125"/>
    </row>
    <row r="64" spans="1:21" x14ac:dyDescent="0.2">
      <c r="D64" s="127"/>
      <c r="E64" s="127"/>
      <c r="F64" s="1"/>
      <c r="G64" s="1"/>
      <c r="H64" s="1"/>
      <c r="I64"/>
      <c r="J64" s="2"/>
      <c r="K64" s="117"/>
      <c r="L64" s="117"/>
      <c r="M64" s="146"/>
      <c r="N64" s="65"/>
      <c r="O64" s="35"/>
      <c r="P64" s="2"/>
      <c r="Q64" s="1"/>
      <c r="R64" s="2"/>
      <c r="S64" s="1"/>
      <c r="U64" s="125"/>
    </row>
    <row r="65" spans="2:21" x14ac:dyDescent="0.2">
      <c r="B65" s="115" t="s">
        <v>46</v>
      </c>
      <c r="D65" s="127"/>
      <c r="E65" s="127"/>
      <c r="F65" s="1"/>
      <c r="G65" s="1"/>
      <c r="H65" s="1"/>
      <c r="I65"/>
      <c r="J65" s="2"/>
      <c r="K65" s="117"/>
      <c r="L65" s="117"/>
      <c r="M65" s="146"/>
      <c r="N65" s="65"/>
      <c r="O65" s="35"/>
      <c r="P65" s="2"/>
      <c r="Q65" s="1"/>
      <c r="R65" s="2"/>
      <c r="S65" s="1"/>
      <c r="U65" s="125"/>
    </row>
    <row r="66" spans="2:21" x14ac:dyDescent="0.2">
      <c r="B66" s="90" t="s">
        <v>165</v>
      </c>
      <c r="D66" s="127"/>
      <c r="E66" s="127"/>
      <c r="F66" s="1"/>
      <c r="G66" s="1"/>
      <c r="H66" s="1"/>
      <c r="I66"/>
      <c r="J66" s="2"/>
      <c r="K66" s="117"/>
      <c r="L66" s="117"/>
      <c r="M66" s="146"/>
      <c r="N66" s="65"/>
      <c r="O66" s="35"/>
      <c r="P66" s="2"/>
      <c r="Q66" s="1"/>
      <c r="R66" s="2"/>
      <c r="S66" s="1"/>
      <c r="U66" s="125"/>
    </row>
    <row r="67" spans="2:21" x14ac:dyDescent="0.2">
      <c r="B67" s="128"/>
      <c r="D67" s="119">
        <v>0</v>
      </c>
      <c r="E67" s="152"/>
      <c r="F67" s="1"/>
      <c r="G67" s="1"/>
      <c r="H67" s="1"/>
      <c r="I67"/>
      <c r="J67" s="13">
        <f>SUM(D67)</f>
        <v>0</v>
      </c>
      <c r="K67" s="117"/>
      <c r="L67" s="122">
        <v>0</v>
      </c>
      <c r="M67" s="146"/>
      <c r="N67" s="72" t="e">
        <f>L67/D7</f>
        <v>#DIV/0!</v>
      </c>
      <c r="O67" s="35" t="s">
        <v>54</v>
      </c>
      <c r="P67" s="2"/>
      <c r="Q67" s="1" t="e">
        <f t="shared" ref="Q67:Q75" si="24">$D$10*N67</f>
        <v>#DIV/0!</v>
      </c>
      <c r="R67" s="2"/>
      <c r="S67" s="1" t="e">
        <f>Q67/12</f>
        <v>#DIV/0!</v>
      </c>
      <c r="U67" s="125"/>
    </row>
    <row r="68" spans="2:21" x14ac:dyDescent="0.2">
      <c r="B68" s="128"/>
      <c r="D68" s="119">
        <v>0</v>
      </c>
      <c r="E68" s="152"/>
      <c r="F68" s="1"/>
      <c r="G68" s="1"/>
      <c r="H68" s="1"/>
      <c r="I68"/>
      <c r="J68" s="13">
        <f>SUM(D68)</f>
        <v>0</v>
      </c>
      <c r="K68" s="117"/>
      <c r="L68" s="122">
        <v>0</v>
      </c>
      <c r="M68" s="146"/>
      <c r="N68" s="72" t="e">
        <f>L68/D7</f>
        <v>#DIV/0!</v>
      </c>
      <c r="O68" s="35" t="s">
        <v>54</v>
      </c>
      <c r="P68" s="2"/>
      <c r="Q68" s="1" t="e">
        <f t="shared" si="24"/>
        <v>#DIV/0!</v>
      </c>
      <c r="R68" s="2"/>
      <c r="S68" s="1" t="e">
        <f>Q68/12</f>
        <v>#DIV/0!</v>
      </c>
      <c r="U68" s="125"/>
    </row>
    <row r="69" spans="2:21" x14ac:dyDescent="0.2">
      <c r="B69" s="128"/>
      <c r="D69" s="119">
        <v>0</v>
      </c>
      <c r="E69" s="152"/>
      <c r="F69" s="1"/>
      <c r="G69" s="1"/>
      <c r="H69" s="1"/>
      <c r="I69"/>
      <c r="J69" s="13">
        <f>SUM(D69)</f>
        <v>0</v>
      </c>
      <c r="K69" s="117"/>
      <c r="L69" s="122">
        <v>0</v>
      </c>
      <c r="M69" s="146"/>
      <c r="N69" s="72" t="e">
        <f>L69/D7</f>
        <v>#DIV/0!</v>
      </c>
      <c r="O69" s="35" t="s">
        <v>54</v>
      </c>
      <c r="P69" s="2"/>
      <c r="Q69" s="1" t="e">
        <f t="shared" si="24"/>
        <v>#DIV/0!</v>
      </c>
      <c r="R69" s="2"/>
      <c r="S69" s="1" t="e">
        <f>Q69/12</f>
        <v>#DIV/0!</v>
      </c>
      <c r="U69" s="125"/>
    </row>
    <row r="70" spans="2:21" x14ac:dyDescent="0.2">
      <c r="B70" s="128"/>
      <c r="D70" s="119">
        <v>0</v>
      </c>
      <c r="E70" s="152"/>
      <c r="F70" s="1"/>
      <c r="G70" s="1"/>
      <c r="H70" s="1"/>
      <c r="I70"/>
      <c r="J70" s="13">
        <f>SUM(D70)</f>
        <v>0</v>
      </c>
      <c r="K70" s="117"/>
      <c r="L70" s="122">
        <v>0</v>
      </c>
      <c r="M70" s="146"/>
      <c r="N70" s="72" t="e">
        <f>L70/D7</f>
        <v>#DIV/0!</v>
      </c>
      <c r="O70" s="35" t="s">
        <v>54</v>
      </c>
      <c r="P70" s="2"/>
      <c r="Q70" s="1" t="e">
        <f t="shared" si="24"/>
        <v>#DIV/0!</v>
      </c>
      <c r="R70" s="2"/>
      <c r="S70" s="1" t="e">
        <f>Q70/12</f>
        <v>#DIV/0!</v>
      </c>
      <c r="U70" s="125"/>
    </row>
    <row r="71" spans="2:21" x14ac:dyDescent="0.2">
      <c r="B71" s="128"/>
      <c r="D71" s="119">
        <v>0</v>
      </c>
      <c r="E71" s="152"/>
      <c r="F71" s="1"/>
      <c r="G71" s="1"/>
      <c r="H71" s="1"/>
      <c r="I71"/>
      <c r="J71" s="13">
        <f t="shared" ref="J71:J74" si="25">SUM(D71)</f>
        <v>0</v>
      </c>
      <c r="K71" s="117"/>
      <c r="L71" s="122">
        <v>0</v>
      </c>
      <c r="M71" s="146"/>
      <c r="N71" s="72" t="e">
        <f>L71/D7</f>
        <v>#DIV/0!</v>
      </c>
      <c r="O71" s="35" t="s">
        <v>54</v>
      </c>
      <c r="P71" s="2"/>
      <c r="Q71" s="1" t="e">
        <f t="shared" ref="Q71:Q74" si="26">$D$10*N71</f>
        <v>#DIV/0!</v>
      </c>
      <c r="R71" s="2"/>
      <c r="S71" s="1" t="e">
        <f t="shared" ref="S71:S74" si="27">Q71/12</f>
        <v>#DIV/0!</v>
      </c>
      <c r="U71" s="125"/>
    </row>
    <row r="72" spans="2:21" x14ac:dyDescent="0.2">
      <c r="B72" s="128"/>
      <c r="D72" s="119">
        <v>0</v>
      </c>
      <c r="E72" s="152"/>
      <c r="F72" s="1"/>
      <c r="G72" s="1"/>
      <c r="H72" s="1"/>
      <c r="I72"/>
      <c r="J72" s="13">
        <f>SUM(D72)</f>
        <v>0</v>
      </c>
      <c r="K72" s="117"/>
      <c r="L72" s="122">
        <v>0</v>
      </c>
      <c r="M72" s="146"/>
      <c r="N72" s="72" t="e">
        <f>L72/D7</f>
        <v>#DIV/0!</v>
      </c>
      <c r="O72" s="35" t="s">
        <v>54</v>
      </c>
      <c r="P72" s="2"/>
      <c r="Q72" s="1" t="e">
        <f t="shared" si="26"/>
        <v>#DIV/0!</v>
      </c>
      <c r="R72" s="2"/>
      <c r="S72" s="1" t="e">
        <f>Q72/12</f>
        <v>#DIV/0!</v>
      </c>
      <c r="U72" s="125"/>
    </row>
    <row r="73" spans="2:21" x14ac:dyDescent="0.2">
      <c r="B73" s="128"/>
      <c r="D73" s="119">
        <v>0</v>
      </c>
      <c r="E73" s="152"/>
      <c r="F73" s="1"/>
      <c r="G73" s="1"/>
      <c r="H73" s="1"/>
      <c r="I73"/>
      <c r="J73" s="13">
        <f t="shared" ref="J73" si="28">SUM(D73)</f>
        <v>0</v>
      </c>
      <c r="K73" s="117"/>
      <c r="L73" s="122">
        <v>0</v>
      </c>
      <c r="M73" s="146"/>
      <c r="N73" s="72" t="e">
        <f>L73/D7</f>
        <v>#DIV/0!</v>
      </c>
      <c r="O73" s="35" t="s">
        <v>54</v>
      </c>
      <c r="P73" s="2"/>
      <c r="Q73" s="1" t="e">
        <f t="shared" ref="Q73" si="29">$D$10*N73</f>
        <v>#DIV/0!</v>
      </c>
      <c r="R73" s="2"/>
      <c r="S73" s="1" t="e">
        <f t="shared" ref="S73" si="30">Q73/12</f>
        <v>#DIV/0!</v>
      </c>
      <c r="U73" s="125"/>
    </row>
    <row r="74" spans="2:21" x14ac:dyDescent="0.2">
      <c r="B74" s="128"/>
      <c r="D74" s="119">
        <v>0</v>
      </c>
      <c r="E74" s="152"/>
      <c r="F74" s="1"/>
      <c r="G74" s="1"/>
      <c r="H74" s="1"/>
      <c r="I74"/>
      <c r="J74" s="13">
        <f t="shared" si="25"/>
        <v>0</v>
      </c>
      <c r="K74" s="117"/>
      <c r="L74" s="122">
        <v>0</v>
      </c>
      <c r="M74" s="146"/>
      <c r="N74" s="72" t="e">
        <f>L74/D7</f>
        <v>#DIV/0!</v>
      </c>
      <c r="O74" s="35" t="s">
        <v>54</v>
      </c>
      <c r="P74" s="2"/>
      <c r="Q74" s="1" t="e">
        <f t="shared" si="26"/>
        <v>#DIV/0!</v>
      </c>
      <c r="R74" s="2"/>
      <c r="S74" s="1" t="e">
        <f t="shared" si="27"/>
        <v>#DIV/0!</v>
      </c>
      <c r="U74" s="125"/>
    </row>
    <row r="75" spans="2:21" x14ac:dyDescent="0.2">
      <c r="B75" s="128"/>
      <c r="D75" s="119">
        <v>0</v>
      </c>
      <c r="E75" s="152"/>
      <c r="F75" s="1"/>
      <c r="G75" s="1"/>
      <c r="H75" s="1"/>
      <c r="I75"/>
      <c r="J75" s="13">
        <f>SUM(D75)</f>
        <v>0</v>
      </c>
      <c r="K75" s="117"/>
      <c r="L75" s="122">
        <v>0</v>
      </c>
      <c r="M75" s="146"/>
      <c r="N75" s="72" t="e">
        <f>L75/D7</f>
        <v>#DIV/0!</v>
      </c>
      <c r="O75" s="35" t="s">
        <v>54</v>
      </c>
      <c r="P75" s="2"/>
      <c r="Q75" s="1" t="e">
        <f t="shared" si="24"/>
        <v>#DIV/0!</v>
      </c>
      <c r="R75" s="2"/>
      <c r="S75" s="1" t="e">
        <f>Q75/12</f>
        <v>#DIV/0!</v>
      </c>
      <c r="U75" s="125"/>
    </row>
    <row r="76" spans="2:21" x14ac:dyDescent="0.2">
      <c r="D76" s="127"/>
      <c r="E76" s="127"/>
      <c r="F76" s="1"/>
      <c r="G76" s="1"/>
      <c r="H76" s="1"/>
      <c r="I76"/>
      <c r="J76" s="2"/>
      <c r="K76" s="117"/>
      <c r="L76" s="117"/>
      <c r="M76" s="146"/>
      <c r="N76" s="65"/>
      <c r="O76" s="35"/>
      <c r="P76" s="2"/>
      <c r="Q76" s="1"/>
      <c r="R76" s="2"/>
      <c r="S76" s="1"/>
      <c r="U76" s="125"/>
    </row>
    <row r="77" spans="2:21" x14ac:dyDescent="0.2">
      <c r="D77" s="127"/>
      <c r="E77" s="127"/>
      <c r="F77" s="1"/>
      <c r="G77" s="1"/>
      <c r="H77" s="1"/>
      <c r="I77"/>
      <c r="J77" s="2"/>
      <c r="K77" s="117"/>
      <c r="L77" s="117"/>
      <c r="M77" s="146"/>
      <c r="N77" s="65"/>
      <c r="O77" s="35"/>
      <c r="P77" s="2"/>
      <c r="Q77" s="1"/>
      <c r="R77" s="2"/>
      <c r="S77" s="1"/>
      <c r="U77" s="125"/>
    </row>
    <row r="78" spans="2:21" x14ac:dyDescent="0.2">
      <c r="B78" s="115" t="s">
        <v>32</v>
      </c>
      <c r="C78" s="116"/>
      <c r="D78" s="129"/>
      <c r="E78" s="129"/>
      <c r="F78" s="1"/>
      <c r="G78" s="1"/>
      <c r="H78" s="1"/>
      <c r="I78"/>
      <c r="J78" s="2"/>
      <c r="K78" s="117"/>
      <c r="L78" s="117"/>
      <c r="M78" s="146"/>
      <c r="N78" s="65"/>
      <c r="O78" s="35"/>
      <c r="P78" s="2"/>
      <c r="Q78" s="1"/>
      <c r="R78" s="2"/>
      <c r="S78" s="1"/>
      <c r="U78" s="125"/>
    </row>
    <row r="79" spans="2:21" x14ac:dyDescent="0.2">
      <c r="B79" s="118"/>
      <c r="D79" s="119">
        <v>0</v>
      </c>
      <c r="E79" s="153"/>
      <c r="F79"/>
      <c r="G79"/>
      <c r="H79"/>
      <c r="I79"/>
      <c r="J79" s="13">
        <f>SUM(D79)</f>
        <v>0</v>
      </c>
      <c r="K79" s="117"/>
      <c r="L79" s="122">
        <v>0</v>
      </c>
      <c r="M79" s="146"/>
      <c r="N79" s="72" t="e">
        <f>L79/D7</f>
        <v>#DIV/0!</v>
      </c>
      <c r="O79" s="35" t="s">
        <v>55</v>
      </c>
      <c r="P79" s="2"/>
      <c r="Q79" s="1" t="e">
        <f t="shared" ref="Q79:Q86" si="31">$D$10*N79</f>
        <v>#DIV/0!</v>
      </c>
      <c r="R79" s="2"/>
      <c r="S79" s="1" t="e">
        <f>Q79/12</f>
        <v>#DIV/0!</v>
      </c>
      <c r="U79" s="125"/>
    </row>
    <row r="80" spans="2:21" x14ac:dyDescent="0.2">
      <c r="B80" s="118"/>
      <c r="D80" s="119">
        <v>0</v>
      </c>
      <c r="E80" s="153"/>
      <c r="F80"/>
      <c r="G80"/>
      <c r="H80"/>
      <c r="I80"/>
      <c r="J80" s="13">
        <f>SUM(D80)</f>
        <v>0</v>
      </c>
      <c r="K80" s="117"/>
      <c r="L80" s="122">
        <v>0</v>
      </c>
      <c r="M80" s="146"/>
      <c r="N80" s="72" t="e">
        <f>L80/D7</f>
        <v>#DIV/0!</v>
      </c>
      <c r="O80" s="35" t="s">
        <v>55</v>
      </c>
      <c r="P80" s="2"/>
      <c r="Q80" s="1" t="e">
        <f t="shared" si="31"/>
        <v>#DIV/0!</v>
      </c>
      <c r="R80" s="2"/>
      <c r="S80" s="1" t="e">
        <f>Q80/12</f>
        <v>#DIV/0!</v>
      </c>
      <c r="U80" s="125"/>
    </row>
    <row r="81" spans="1:21" x14ac:dyDescent="0.2">
      <c r="B81" s="118"/>
      <c r="D81" s="119">
        <v>0</v>
      </c>
      <c r="E81" s="153"/>
      <c r="F81"/>
      <c r="G81"/>
      <c r="H81"/>
      <c r="I81"/>
      <c r="J81" s="13">
        <f>SUM(D81)</f>
        <v>0</v>
      </c>
      <c r="K81" s="117"/>
      <c r="L81" s="122">
        <v>0</v>
      </c>
      <c r="M81" s="146"/>
      <c r="N81" s="72" t="e">
        <f>L81/D7</f>
        <v>#DIV/0!</v>
      </c>
      <c r="O81" s="35" t="s">
        <v>55</v>
      </c>
      <c r="P81" s="2"/>
      <c r="Q81" s="1" t="e">
        <f t="shared" si="31"/>
        <v>#DIV/0!</v>
      </c>
      <c r="R81" s="2"/>
      <c r="S81" s="1" t="e">
        <f>Q81/12</f>
        <v>#DIV/0!</v>
      </c>
      <c r="U81" s="125"/>
    </row>
    <row r="82" spans="1:21" x14ac:dyDescent="0.2">
      <c r="B82" s="118" t="s">
        <v>31</v>
      </c>
      <c r="D82" s="119">
        <v>0</v>
      </c>
      <c r="E82" s="153"/>
      <c r="F82" s="1"/>
      <c r="G82" s="1"/>
      <c r="H82" s="1"/>
      <c r="I82"/>
      <c r="J82" s="13">
        <f>SUM(D82)</f>
        <v>0</v>
      </c>
      <c r="K82" s="117"/>
      <c r="L82" s="122">
        <v>0</v>
      </c>
      <c r="M82" s="146"/>
      <c r="N82" s="72" t="e">
        <f>L82/D7</f>
        <v>#DIV/0!</v>
      </c>
      <c r="O82" s="35" t="s">
        <v>55</v>
      </c>
      <c r="P82" s="2"/>
      <c r="Q82" s="1" t="e">
        <f t="shared" si="31"/>
        <v>#DIV/0!</v>
      </c>
      <c r="R82" s="2"/>
      <c r="S82" s="1" t="e">
        <f>Q82/12</f>
        <v>#DIV/0!</v>
      </c>
      <c r="U82" s="125"/>
    </row>
    <row r="83" spans="1:21" x14ac:dyDescent="0.2">
      <c r="B83" s="118"/>
      <c r="D83" s="119">
        <v>0</v>
      </c>
      <c r="E83" s="153"/>
      <c r="F83" s="1"/>
      <c r="G83" s="1"/>
      <c r="H83" s="1"/>
      <c r="I83"/>
      <c r="J83" s="13">
        <f t="shared" ref="J83:J86" si="32">SUM(D83)</f>
        <v>0</v>
      </c>
      <c r="K83" s="117"/>
      <c r="L83" s="122">
        <v>0</v>
      </c>
      <c r="M83" s="146"/>
      <c r="N83" s="72" t="e">
        <f>L83/D7</f>
        <v>#DIV/0!</v>
      </c>
      <c r="O83" s="35" t="s">
        <v>55</v>
      </c>
      <c r="P83" s="2"/>
      <c r="Q83" s="1" t="e">
        <f t="shared" si="31"/>
        <v>#DIV/0!</v>
      </c>
      <c r="R83" s="2"/>
      <c r="S83" s="1" t="e">
        <f t="shared" ref="S83:S86" si="33">Q83/12</f>
        <v>#DIV/0!</v>
      </c>
      <c r="U83" s="125"/>
    </row>
    <row r="84" spans="1:21" x14ac:dyDescent="0.2">
      <c r="B84" s="118"/>
      <c r="D84" s="119">
        <v>0</v>
      </c>
      <c r="E84" s="153"/>
      <c r="F84" s="1"/>
      <c r="G84" s="1"/>
      <c r="H84" s="1"/>
      <c r="I84"/>
      <c r="J84" s="13">
        <f t="shared" ref="J84" si="34">SUM(D84)</f>
        <v>0</v>
      </c>
      <c r="K84" s="117"/>
      <c r="L84" s="122">
        <v>0</v>
      </c>
      <c r="M84" s="146"/>
      <c r="N84" s="72" t="e">
        <f>L84/D7</f>
        <v>#DIV/0!</v>
      </c>
      <c r="O84" s="35" t="s">
        <v>55</v>
      </c>
      <c r="P84" s="2"/>
      <c r="Q84" s="1" t="e">
        <f t="shared" ref="Q84" si="35">$D$10*N84</f>
        <v>#DIV/0!</v>
      </c>
      <c r="R84" s="2"/>
      <c r="S84" s="1" t="e">
        <f t="shared" ref="S84" si="36">Q84/12</f>
        <v>#DIV/0!</v>
      </c>
      <c r="U84" s="125"/>
    </row>
    <row r="85" spans="1:21" x14ac:dyDescent="0.2">
      <c r="B85" s="118"/>
      <c r="D85" s="119">
        <v>0</v>
      </c>
      <c r="E85" s="153"/>
      <c r="F85" s="1"/>
      <c r="G85" s="1"/>
      <c r="H85" s="1"/>
      <c r="I85"/>
      <c r="J85" s="13">
        <f t="shared" ref="J85" si="37">SUM(D85)</f>
        <v>0</v>
      </c>
      <c r="K85" s="117"/>
      <c r="L85" s="122">
        <v>0</v>
      </c>
      <c r="M85" s="146"/>
      <c r="N85" s="72" t="e">
        <f>L85/D7</f>
        <v>#DIV/0!</v>
      </c>
      <c r="O85" s="35" t="s">
        <v>55</v>
      </c>
      <c r="P85" s="2"/>
      <c r="Q85" s="1" t="e">
        <f t="shared" ref="Q85" si="38">$D$10*N85</f>
        <v>#DIV/0!</v>
      </c>
      <c r="R85" s="2"/>
      <c r="S85" s="1" t="e">
        <f t="shared" ref="S85" si="39">Q85/12</f>
        <v>#DIV/0!</v>
      </c>
      <c r="U85" s="125"/>
    </row>
    <row r="86" spans="1:21" x14ac:dyDescent="0.2">
      <c r="B86" s="118"/>
      <c r="D86" s="119">
        <v>0</v>
      </c>
      <c r="E86" s="153"/>
      <c r="F86" s="1"/>
      <c r="G86" s="1"/>
      <c r="H86" s="1"/>
      <c r="I86"/>
      <c r="J86" s="13">
        <f t="shared" si="32"/>
        <v>0</v>
      </c>
      <c r="K86" s="117"/>
      <c r="L86" s="122">
        <v>0</v>
      </c>
      <c r="M86" s="146"/>
      <c r="N86" s="72" t="e">
        <f>L86/D7</f>
        <v>#DIV/0!</v>
      </c>
      <c r="O86" s="35" t="s">
        <v>55</v>
      </c>
      <c r="P86" s="2"/>
      <c r="Q86" s="1" t="e">
        <f t="shared" si="31"/>
        <v>#DIV/0!</v>
      </c>
      <c r="R86" s="2"/>
      <c r="S86" s="1" t="e">
        <f t="shared" si="33"/>
        <v>#DIV/0!</v>
      </c>
      <c r="U86" s="125"/>
    </row>
    <row r="87" spans="1:21" x14ac:dyDescent="0.2">
      <c r="D87" s="130"/>
      <c r="E87" s="117"/>
      <c r="J87" s="130"/>
      <c r="K87" s="117"/>
      <c r="L87" s="130"/>
      <c r="M87" s="146"/>
      <c r="N87" s="65"/>
      <c r="O87" s="2"/>
      <c r="P87" s="2"/>
      <c r="Q87" s="6"/>
      <c r="R87" s="2"/>
      <c r="S87"/>
      <c r="U87" s="117"/>
    </row>
    <row r="88" spans="1:21" x14ac:dyDescent="0.2">
      <c r="D88" s="39">
        <f>SUM(D27:D86)</f>
        <v>0</v>
      </c>
      <c r="E88" s="132" t="str">
        <f>IF(D88=D7,"OK","ERROR-See Note 2")</f>
        <v>OK</v>
      </c>
      <c r="F88" s="124"/>
      <c r="J88" s="117"/>
      <c r="K88" s="117"/>
      <c r="L88" s="117"/>
      <c r="M88" s="65"/>
      <c r="N88" s="65"/>
      <c r="O88" s="2"/>
      <c r="P88" s="2"/>
      <c r="Q88" s="11" t="e">
        <f>SUM(Q27:Q87)</f>
        <v>#DIV/0!</v>
      </c>
      <c r="R88" s="2"/>
      <c r="S88"/>
      <c r="U88" s="133"/>
    </row>
    <row r="89" spans="1:21" x14ac:dyDescent="0.2">
      <c r="D89" s="117"/>
      <c r="E89" s="117"/>
      <c r="J89" s="117"/>
      <c r="K89" s="117"/>
      <c r="L89" s="117"/>
      <c r="M89" s="65"/>
      <c r="N89" s="147" t="e">
        <f>SUM(N27:N86)</f>
        <v>#DIV/0!</v>
      </c>
      <c r="O89" s="2"/>
      <c r="P89" s="2"/>
      <c r="Q89" s="2"/>
      <c r="R89" s="2"/>
      <c r="S89"/>
    </row>
    <row r="90" spans="1:21" ht="16.5" thickBot="1" x14ac:dyDescent="0.3">
      <c r="A90" s="91"/>
      <c r="D90" s="117"/>
      <c r="E90" s="117"/>
      <c r="G90" s="134"/>
      <c r="H90" s="135"/>
      <c r="J90" s="15" t="e">
        <f>SUM(J27:J86)</f>
        <v>#DIV/0!</v>
      </c>
      <c r="K90" s="136" t="s">
        <v>61</v>
      </c>
      <c r="L90" s="27">
        <f>SUM(L24:L86)</f>
        <v>0</v>
      </c>
      <c r="M90" s="123" t="str">
        <f>IF(L90&lt;=D7,IF(L90=D88,"OK","ERROR-See Note 2"))</f>
        <v>OK</v>
      </c>
      <c r="N90" s="137"/>
      <c r="O90" s="134"/>
      <c r="P90" s="134"/>
      <c r="R90" s="134"/>
      <c r="S90" s="134"/>
    </row>
    <row r="91" spans="1:21" ht="13.5" thickTop="1" x14ac:dyDescent="0.2">
      <c r="D91" s="117"/>
      <c r="E91" s="117"/>
      <c r="G91" s="134"/>
      <c r="J91" s="134"/>
      <c r="K91" s="91"/>
      <c r="L91" s="134"/>
      <c r="M91" s="138"/>
      <c r="N91" s="138"/>
      <c r="O91" s="134"/>
      <c r="P91" s="134"/>
      <c r="R91" s="134"/>
      <c r="S91" s="134"/>
    </row>
    <row r="92" spans="1:21" x14ac:dyDescent="0.2">
      <c r="D92" s="117"/>
      <c r="E92" s="117"/>
      <c r="K92" s="139" t="s">
        <v>29</v>
      </c>
      <c r="L92" s="134" t="s">
        <v>137</v>
      </c>
      <c r="O92" s="117"/>
      <c r="P92" s="117"/>
      <c r="R92" s="117"/>
      <c r="S92" s="134"/>
    </row>
    <row r="93" spans="1:21" x14ac:dyDescent="0.2">
      <c r="A93" s="140" t="s">
        <v>44</v>
      </c>
      <c r="D93" s="117"/>
      <c r="E93" s="117"/>
      <c r="L93" s="134" t="s">
        <v>148</v>
      </c>
      <c r="O93" s="117"/>
      <c r="P93" s="117"/>
      <c r="R93" s="117"/>
      <c r="S93" s="134"/>
    </row>
    <row r="94" spans="1:21" x14ac:dyDescent="0.2">
      <c r="D94" s="117"/>
      <c r="E94" s="117"/>
      <c r="L94" s="134" t="s">
        <v>149</v>
      </c>
      <c r="O94" s="117"/>
      <c r="P94" s="117"/>
      <c r="Q94" s="134"/>
      <c r="R94" s="117"/>
      <c r="S94" s="134"/>
    </row>
    <row r="95" spans="1:21" x14ac:dyDescent="0.2">
      <c r="D95" s="117"/>
      <c r="E95" s="117"/>
      <c r="L95" s="134"/>
      <c r="O95" s="117"/>
      <c r="P95" s="117"/>
      <c r="Q95" s="117"/>
      <c r="R95" s="117"/>
      <c r="S95" s="117"/>
    </row>
    <row r="96" spans="1:21" ht="14.25" x14ac:dyDescent="0.2">
      <c r="B96" s="141" t="s">
        <v>146</v>
      </c>
      <c r="C96" s="107"/>
      <c r="D96" s="107" t="s">
        <v>144</v>
      </c>
      <c r="E96" s="107"/>
      <c r="F96" s="107"/>
      <c r="G96" s="107"/>
      <c r="H96" s="107"/>
      <c r="I96" s="107"/>
      <c r="J96" s="107"/>
      <c r="L96" s="117"/>
      <c r="O96" s="117"/>
      <c r="P96" s="117"/>
      <c r="Q96" s="117"/>
      <c r="R96" s="117"/>
      <c r="S96" s="117"/>
    </row>
    <row r="97" spans="2:19" ht="15" x14ac:dyDescent="0.25">
      <c r="B97" s="107"/>
      <c r="C97" s="107"/>
      <c r="D97" s="107" t="s">
        <v>145</v>
      </c>
      <c r="E97" s="107"/>
      <c r="F97" s="107"/>
      <c r="G97" s="107"/>
      <c r="H97" s="107"/>
      <c r="I97" s="107"/>
      <c r="J97" s="142"/>
      <c r="L97" s="134"/>
      <c r="M97" s="138"/>
      <c r="N97" s="138"/>
      <c r="O97" s="134"/>
      <c r="P97" s="134"/>
      <c r="Q97" s="117"/>
      <c r="R97" s="117"/>
      <c r="S97" s="117"/>
    </row>
    <row r="98" spans="2:19" ht="14.25" x14ac:dyDescent="0.2">
      <c r="D98" s="107"/>
      <c r="L98" s="117"/>
      <c r="O98" s="117"/>
      <c r="P98" s="117"/>
      <c r="Q98" s="117"/>
      <c r="R98" s="117"/>
      <c r="S98" s="117"/>
    </row>
    <row r="99" spans="2:19" ht="14.25" x14ac:dyDescent="0.2">
      <c r="B99" s="141" t="s">
        <v>147</v>
      </c>
      <c r="D99" s="90" t="s">
        <v>150</v>
      </c>
      <c r="J99" s="117"/>
      <c r="K99" s="117"/>
      <c r="L99" s="117"/>
      <c r="O99" s="117"/>
      <c r="P99" s="117"/>
      <c r="Q99" s="117"/>
      <c r="R99" s="117"/>
    </row>
    <row r="100" spans="2:19" x14ac:dyDescent="0.2">
      <c r="J100" s="117"/>
      <c r="K100" s="117"/>
      <c r="L100" s="117"/>
      <c r="O100" s="117"/>
      <c r="P100" s="117"/>
      <c r="Q100" s="117"/>
      <c r="R100" s="117"/>
    </row>
  </sheetData>
  <customSheetViews>
    <customSheetView guid="{49F09BD4-FF2E-4BBE-87C9-6FFAAD6728F1}" scale="75" fitToPage="1">
      <selection activeCell="V16" sqref="V16"/>
      <pageMargins left="0.25" right="0.25" top="0.25" bottom="0.25" header="0.5" footer="0.5"/>
      <pageSetup scale="61" orientation="landscape" r:id="rId1"/>
      <headerFooter alignWithMargins="0">
        <oddFooter>&amp;L&amp;8&amp;Z&amp;F</oddFooter>
      </headerFooter>
    </customSheetView>
  </customSheetViews>
  <mergeCells count="8">
    <mergeCell ref="U12:V12"/>
    <mergeCell ref="U14:V14"/>
    <mergeCell ref="U15:V15"/>
    <mergeCell ref="B1:S1"/>
    <mergeCell ref="B2:S2"/>
    <mergeCell ref="D5:E5"/>
    <mergeCell ref="V2:AM2"/>
    <mergeCell ref="B3:S3"/>
  </mergeCells>
  <phoneticPr fontId="0" type="noConversion"/>
  <pageMargins left="0.25" right="0.25" top="0.25" bottom="0.25" header="0.5" footer="0.5"/>
  <pageSetup scale="48" orientation="landscape" r:id="rId2"/>
  <headerFooter alignWithMargins="0"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2"/>
  <sheetViews>
    <sheetView workbookViewId="0">
      <selection activeCell="B1" sqref="B1:S1"/>
    </sheetView>
  </sheetViews>
  <sheetFormatPr defaultColWidth="9.28515625" defaultRowHeight="12.75" x14ac:dyDescent="0.2"/>
  <cols>
    <col min="1" max="1" width="3.5703125" style="87" customWidth="1"/>
    <col min="2" max="2" width="18.7109375" style="87" customWidth="1"/>
    <col min="3" max="3" width="2.5703125" style="87" customWidth="1"/>
    <col min="4" max="4" width="16.7109375" style="87" customWidth="1"/>
    <col min="5" max="5" width="7.7109375" style="87" customWidth="1"/>
    <col min="6" max="6" width="15.5703125" style="87" customWidth="1"/>
    <col min="7" max="7" width="2.5703125" style="87" customWidth="1"/>
    <col min="8" max="8" width="12.7109375" style="87" customWidth="1"/>
    <col min="9" max="9" width="2.28515625" style="87" customWidth="1"/>
    <col min="10" max="10" width="14" style="87" customWidth="1"/>
    <col min="11" max="11" width="5" style="87" customWidth="1"/>
    <col min="12" max="12" width="14.42578125" style="87" customWidth="1"/>
    <col min="13" max="13" width="20.28515625" style="88" bestFit="1" customWidth="1"/>
    <col min="14" max="14" width="18.7109375" style="88" customWidth="1"/>
    <col min="15" max="15" width="25.42578125" style="87" customWidth="1"/>
    <col min="16" max="16" width="3.28515625" style="87" customWidth="1"/>
    <col min="17" max="17" width="16.28515625" style="87" customWidth="1"/>
    <col min="18" max="18" width="3.28515625" style="87" customWidth="1"/>
    <col min="19" max="19" width="14.42578125" style="87" customWidth="1"/>
    <col min="20" max="20" width="11.7109375" style="87" customWidth="1"/>
    <col min="21" max="21" width="23" style="87" bestFit="1" customWidth="1"/>
    <col min="22" max="16384" width="9.28515625" style="87"/>
  </cols>
  <sheetData>
    <row r="1" spans="1:19" ht="23.25" x14ac:dyDescent="0.35">
      <c r="B1" s="169" t="s">
        <v>20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 ht="18" customHeight="1" x14ac:dyDescent="0.2">
      <c r="B2" s="172" t="s">
        <v>152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8" customHeight="1" x14ac:dyDescent="0.2">
      <c r="B3" s="172" t="s">
        <v>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18.75" customHeight="1" x14ac:dyDescent="0.2"/>
    <row r="5" spans="1:19" ht="20.100000000000001" customHeight="1" x14ac:dyDescent="0.25">
      <c r="B5" s="87" t="s">
        <v>0</v>
      </c>
      <c r="D5" s="171" t="s">
        <v>108</v>
      </c>
      <c r="E5" s="171"/>
      <c r="H5" s="89" t="s">
        <v>141</v>
      </c>
      <c r="O5" s="90"/>
    </row>
    <row r="6" spans="1:19" ht="20.100000000000001" customHeight="1" x14ac:dyDescent="0.25">
      <c r="D6" s="91"/>
      <c r="E6" s="91"/>
      <c r="H6" s="92" t="s">
        <v>142</v>
      </c>
      <c r="I6" s="93"/>
      <c r="J6" s="93"/>
      <c r="K6" s="93"/>
      <c r="L6" s="93"/>
      <c r="M6" s="94"/>
      <c r="N6" s="94"/>
      <c r="O6" s="90"/>
      <c r="Q6" s="95"/>
    </row>
    <row r="7" spans="1:19" ht="20.100000000000001" customHeight="1" x14ac:dyDescent="0.25">
      <c r="B7" s="87" t="s">
        <v>136</v>
      </c>
      <c r="D7" s="96">
        <v>0.8</v>
      </c>
      <c r="E7" s="91"/>
      <c r="H7" s="97" t="s">
        <v>143</v>
      </c>
      <c r="I7" s="98"/>
      <c r="J7" s="98"/>
      <c r="K7" s="98"/>
      <c r="L7" s="98"/>
      <c r="M7" s="99"/>
      <c r="N7" s="99"/>
      <c r="O7" s="90"/>
      <c r="Q7" s="95"/>
    </row>
    <row r="8" spans="1:19" ht="20.100000000000001" customHeight="1" x14ac:dyDescent="0.2">
      <c r="D8" s="91"/>
      <c r="E8" s="91"/>
      <c r="H8" s="100" t="s">
        <v>138</v>
      </c>
      <c r="I8" s="101"/>
      <c r="J8" s="101"/>
      <c r="K8" s="101"/>
      <c r="L8" s="101"/>
      <c r="M8" s="102"/>
      <c r="N8" s="102"/>
      <c r="O8" s="90"/>
    </row>
    <row r="9" spans="1:19" ht="19.5" customHeight="1" thickBot="1" x14ac:dyDescent="0.25">
      <c r="A9" s="90" t="s">
        <v>2</v>
      </c>
      <c r="B9" s="90" t="s">
        <v>134</v>
      </c>
      <c r="D9" s="103">
        <v>210000</v>
      </c>
      <c r="O9" s="90" t="s">
        <v>31</v>
      </c>
    </row>
    <row r="10" spans="1:19" ht="19.5" customHeight="1" thickBot="1" x14ac:dyDescent="0.25">
      <c r="A10" s="90" t="s">
        <v>3</v>
      </c>
      <c r="B10" s="87" t="s">
        <v>135</v>
      </c>
      <c r="D10" s="143">
        <f>D9*D7</f>
        <v>168000</v>
      </c>
      <c r="E10" s="1"/>
      <c r="F10" s="104"/>
      <c r="G10" s="104"/>
      <c r="O10" s="105" t="s">
        <v>31</v>
      </c>
      <c r="P10" s="104"/>
      <c r="Q10" s="104"/>
      <c r="R10" s="104"/>
    </row>
    <row r="11" spans="1:19" ht="15.75" x14ac:dyDescent="0.25">
      <c r="D11" s="104"/>
      <c r="E11" s="104"/>
      <c r="F11" s="104"/>
      <c r="G11" s="104"/>
      <c r="I11" s="106" t="s">
        <v>16</v>
      </c>
      <c r="J11" s="107" t="s">
        <v>103</v>
      </c>
      <c r="P11" s="104"/>
      <c r="Q11" s="104"/>
      <c r="R11" s="104"/>
    </row>
    <row r="12" spans="1:19" ht="15" x14ac:dyDescent="0.25">
      <c r="D12" s="108"/>
      <c r="E12" s="109"/>
      <c r="F12" s="104"/>
      <c r="G12" s="104"/>
      <c r="H12" s="104"/>
      <c r="J12" s="107" t="s">
        <v>139</v>
      </c>
      <c r="O12" s="104"/>
      <c r="P12" s="104"/>
      <c r="Q12" s="104"/>
      <c r="R12" s="104"/>
    </row>
    <row r="13" spans="1:19" ht="15" x14ac:dyDescent="0.25">
      <c r="A13" s="90" t="s">
        <v>133</v>
      </c>
      <c r="B13" s="87" t="s">
        <v>19</v>
      </c>
      <c r="D13" s="108">
        <v>185100</v>
      </c>
      <c r="E13" s="90" t="s">
        <v>153</v>
      </c>
      <c r="F13" s="110"/>
      <c r="H13" s="104"/>
      <c r="J13" s="107" t="s">
        <v>140</v>
      </c>
    </row>
    <row r="15" spans="1:19" x14ac:dyDescent="0.2">
      <c r="A15" s="90"/>
      <c r="B15" s="87" t="s">
        <v>19</v>
      </c>
      <c r="D15" s="108">
        <v>200000</v>
      </c>
      <c r="E15" s="90" t="s">
        <v>154</v>
      </c>
      <c r="F15" s="110"/>
    </row>
    <row r="16" spans="1:19" x14ac:dyDescent="0.2">
      <c r="A16" s="90"/>
      <c r="D16" s="108"/>
      <c r="E16" s="90"/>
      <c r="F16" s="110"/>
    </row>
    <row r="18" spans="1:23" x14ac:dyDescent="0.2">
      <c r="D18" s="111" t="s">
        <v>4</v>
      </c>
      <c r="E18" s="111"/>
      <c r="F18" s="112" t="s">
        <v>11</v>
      </c>
      <c r="G18" s="112"/>
      <c r="H18" s="112" t="s">
        <v>13</v>
      </c>
      <c r="I18" s="112"/>
      <c r="J18" s="112" t="s">
        <v>36</v>
      </c>
      <c r="L18" s="112" t="s">
        <v>42</v>
      </c>
      <c r="O18" s="112" t="s">
        <v>50</v>
      </c>
      <c r="P18" s="112"/>
      <c r="Q18" s="112" t="s">
        <v>51</v>
      </c>
      <c r="S18" s="112" t="s">
        <v>52</v>
      </c>
    </row>
    <row r="19" spans="1:23" x14ac:dyDescent="0.2">
      <c r="D19" s="111"/>
      <c r="E19" s="111"/>
      <c r="F19" s="112"/>
      <c r="G19" s="112"/>
      <c r="H19" s="112"/>
      <c r="I19" s="112"/>
      <c r="J19" s="112"/>
      <c r="K19" s="112"/>
      <c r="L19" s="112"/>
      <c r="N19" s="88" t="s">
        <v>132</v>
      </c>
      <c r="O19" s="112"/>
      <c r="P19" s="112"/>
      <c r="Q19" s="112"/>
      <c r="R19" s="112"/>
    </row>
    <row r="20" spans="1:23" x14ac:dyDescent="0.2">
      <c r="F20" s="112" t="s">
        <v>53</v>
      </c>
      <c r="G20" s="112"/>
      <c r="H20" s="112" t="s">
        <v>56</v>
      </c>
      <c r="J20" s="112" t="s">
        <v>57</v>
      </c>
      <c r="K20" s="112"/>
      <c r="L20" s="112" t="s">
        <v>34</v>
      </c>
      <c r="O20" s="112" t="s">
        <v>39</v>
      </c>
      <c r="P20" s="112"/>
      <c r="Q20" s="112" t="s">
        <v>58</v>
      </c>
      <c r="R20" s="112"/>
      <c r="S20" s="112" t="s">
        <v>59</v>
      </c>
    </row>
    <row r="21" spans="1:23" x14ac:dyDescent="0.2">
      <c r="A21" s="112"/>
      <c r="B21" s="112" t="s">
        <v>47</v>
      </c>
      <c r="C21" s="112"/>
      <c r="D21" s="112" t="s">
        <v>15</v>
      </c>
      <c r="E21" s="112"/>
      <c r="F21" s="112" t="s">
        <v>7</v>
      </c>
      <c r="G21" s="112"/>
      <c r="H21" s="112" t="s">
        <v>9</v>
      </c>
      <c r="I21" s="112"/>
      <c r="J21" s="112" t="s">
        <v>28</v>
      </c>
      <c r="K21" s="112"/>
      <c r="L21" s="112" t="s">
        <v>35</v>
      </c>
      <c r="O21" s="112" t="s">
        <v>40</v>
      </c>
      <c r="P21" s="112"/>
      <c r="Q21" s="112" t="s">
        <v>14</v>
      </c>
      <c r="R21" s="112"/>
      <c r="S21" s="87" t="s">
        <v>10</v>
      </c>
    </row>
    <row r="22" spans="1:23" x14ac:dyDescent="0.2">
      <c r="A22" s="112"/>
      <c r="B22" s="113" t="s">
        <v>5</v>
      </c>
      <c r="C22" s="112"/>
      <c r="D22" s="113" t="s">
        <v>6</v>
      </c>
      <c r="E22" s="112"/>
      <c r="F22" s="113" t="s">
        <v>8</v>
      </c>
      <c r="G22" s="112"/>
      <c r="H22" s="113" t="s">
        <v>7</v>
      </c>
      <c r="I22" s="112"/>
      <c r="J22" s="113" t="s">
        <v>27</v>
      </c>
      <c r="K22" s="112"/>
      <c r="L22" s="113" t="s">
        <v>30</v>
      </c>
      <c r="N22" s="114"/>
      <c r="O22" s="113" t="s">
        <v>41</v>
      </c>
      <c r="P22" s="112"/>
      <c r="Q22" s="113" t="s">
        <v>12</v>
      </c>
      <c r="R22" s="112"/>
      <c r="S22" s="113" t="s">
        <v>12</v>
      </c>
      <c r="U22" s="105"/>
    </row>
    <row r="23" spans="1:23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O23" s="112"/>
      <c r="P23" s="112"/>
      <c r="Q23" s="112"/>
      <c r="R23" s="112"/>
      <c r="S23" s="112"/>
    </row>
    <row r="24" spans="1:23" x14ac:dyDescent="0.2">
      <c r="B24" s="115" t="s">
        <v>45</v>
      </c>
      <c r="C24" s="116"/>
      <c r="D24" s="116"/>
      <c r="E24" s="116"/>
    </row>
    <row r="25" spans="1:23" x14ac:dyDescent="0.2">
      <c r="B25" s="90" t="s">
        <v>131</v>
      </c>
      <c r="C25" s="116"/>
      <c r="D25" s="116"/>
      <c r="E25" s="116"/>
    </row>
    <row r="26" spans="1:23" x14ac:dyDescent="0.2">
      <c r="B26" s="116"/>
      <c r="C26" s="116"/>
      <c r="D26" s="116"/>
      <c r="E26" s="116"/>
      <c r="U26" s="117"/>
    </row>
    <row r="27" spans="1:23" x14ac:dyDescent="0.2">
      <c r="A27" s="91" t="s">
        <v>31</v>
      </c>
      <c r="B27" s="118" t="s">
        <v>155</v>
      </c>
      <c r="D27" s="119">
        <v>0.5</v>
      </c>
      <c r="E27" s="120"/>
      <c r="F27" s="154">
        <f t="shared" ref="F27:F43" si="0">+IF($D$9&gt;$D$13, $D$13*D27, "0   ")</f>
        <v>92550</v>
      </c>
      <c r="G27" s="1"/>
      <c r="H27" s="1">
        <f t="shared" ref="H27:H49" si="1">F27/12</f>
        <v>7712.5</v>
      </c>
      <c r="I27"/>
      <c r="J27" s="13">
        <f>F27/$D$9</f>
        <v>0.44071428571428573</v>
      </c>
      <c r="K27" s="121"/>
      <c r="L27" s="122">
        <v>0.44069999999999998</v>
      </c>
      <c r="M27" s="145" t="str">
        <f>IF(L27&lt;=J27,"OK","ERROR-See Note 1")</f>
        <v>OK</v>
      </c>
      <c r="N27" s="72">
        <f>L27/D7</f>
        <v>0.55087499999999989</v>
      </c>
      <c r="O27" s="35" t="s">
        <v>54</v>
      </c>
      <c r="P27" s="2"/>
      <c r="Q27" s="1">
        <f>$D$10*N27</f>
        <v>92546.999999999985</v>
      </c>
      <c r="R27" s="2"/>
      <c r="S27" s="1">
        <f t="shared" ref="S27:S49" si="2">Q27/12</f>
        <v>7712.2499999999991</v>
      </c>
      <c r="U27" s="125"/>
      <c r="W27" s="104"/>
    </row>
    <row r="28" spans="1:23" x14ac:dyDescent="0.2">
      <c r="A28" s="91" t="s">
        <v>31</v>
      </c>
      <c r="B28" s="118" t="s">
        <v>31</v>
      </c>
      <c r="D28" s="119">
        <v>0</v>
      </c>
      <c r="E28" s="120"/>
      <c r="F28" s="154">
        <f t="shared" si="0"/>
        <v>0</v>
      </c>
      <c r="G28" s="1"/>
      <c r="H28" s="1">
        <f t="shared" si="1"/>
        <v>0</v>
      </c>
      <c r="I28"/>
      <c r="J28" s="13">
        <f t="shared" ref="J28:J43" si="3">F28/$D$9</f>
        <v>0</v>
      </c>
      <c r="K28" s="121"/>
      <c r="L28" s="122">
        <v>0</v>
      </c>
      <c r="M28" s="145" t="str">
        <f t="shared" ref="M28:M49" si="4">IF(L28&lt;=J28,"OK","ERROR-See Note 1")</f>
        <v>OK</v>
      </c>
      <c r="N28" s="72">
        <f>L28/D7</f>
        <v>0</v>
      </c>
      <c r="O28" s="35" t="s">
        <v>54</v>
      </c>
      <c r="P28" s="2"/>
      <c r="Q28" s="1">
        <f t="shared" ref="Q28:Q49" si="5">$D$10*N28</f>
        <v>0</v>
      </c>
      <c r="R28" s="2"/>
      <c r="S28" s="1">
        <f t="shared" si="2"/>
        <v>0</v>
      </c>
      <c r="U28" s="125"/>
    </row>
    <row r="29" spans="1:23" x14ac:dyDescent="0.2">
      <c r="A29" s="91" t="s">
        <v>31</v>
      </c>
      <c r="B29" s="118" t="s">
        <v>31</v>
      </c>
      <c r="D29" s="119">
        <v>0</v>
      </c>
      <c r="E29" s="120"/>
      <c r="F29" s="154">
        <f t="shared" si="0"/>
        <v>0</v>
      </c>
      <c r="G29" s="1"/>
      <c r="H29" s="1">
        <f t="shared" si="1"/>
        <v>0</v>
      </c>
      <c r="I29"/>
      <c r="J29" s="13">
        <f t="shared" si="3"/>
        <v>0</v>
      </c>
      <c r="K29" s="121"/>
      <c r="L29" s="122">
        <v>0</v>
      </c>
      <c r="M29" s="145" t="str">
        <f t="shared" si="4"/>
        <v>OK</v>
      </c>
      <c r="N29" s="72">
        <f>L29/D7</f>
        <v>0</v>
      </c>
      <c r="O29" s="35" t="s">
        <v>54</v>
      </c>
      <c r="P29" s="2"/>
      <c r="Q29" s="1">
        <f t="shared" si="5"/>
        <v>0</v>
      </c>
      <c r="R29" s="2"/>
      <c r="S29" s="1">
        <f t="shared" si="2"/>
        <v>0</v>
      </c>
      <c r="U29" s="125"/>
    </row>
    <row r="30" spans="1:23" x14ac:dyDescent="0.2">
      <c r="A30" s="91" t="s">
        <v>31</v>
      </c>
      <c r="B30" s="118" t="s">
        <v>31</v>
      </c>
      <c r="D30" s="119">
        <v>0</v>
      </c>
      <c r="E30" s="120"/>
      <c r="F30" s="154">
        <f t="shared" si="0"/>
        <v>0</v>
      </c>
      <c r="G30" s="1"/>
      <c r="H30" s="1">
        <f t="shared" si="1"/>
        <v>0</v>
      </c>
      <c r="I30"/>
      <c r="J30" s="13">
        <f t="shared" si="3"/>
        <v>0</v>
      </c>
      <c r="K30" s="121"/>
      <c r="L30" s="122">
        <v>0</v>
      </c>
      <c r="M30" s="145" t="str">
        <f t="shared" si="4"/>
        <v>OK</v>
      </c>
      <c r="N30" s="72">
        <f>L30/D7</f>
        <v>0</v>
      </c>
      <c r="O30" s="35" t="s">
        <v>54</v>
      </c>
      <c r="P30" s="2"/>
      <c r="Q30" s="1">
        <f t="shared" si="5"/>
        <v>0</v>
      </c>
      <c r="R30" s="2"/>
      <c r="S30" s="1">
        <f t="shared" si="2"/>
        <v>0</v>
      </c>
      <c r="U30" s="126"/>
    </row>
    <row r="31" spans="1:23" x14ac:dyDescent="0.2">
      <c r="A31" s="91" t="s">
        <v>31</v>
      </c>
      <c r="B31" s="118"/>
      <c r="D31" s="119">
        <v>0</v>
      </c>
      <c r="E31" s="120"/>
      <c r="F31" s="154">
        <f t="shared" si="0"/>
        <v>0</v>
      </c>
      <c r="G31" s="1"/>
      <c r="H31" s="1">
        <f t="shared" si="1"/>
        <v>0</v>
      </c>
      <c r="I31"/>
      <c r="J31" s="13">
        <f t="shared" si="3"/>
        <v>0</v>
      </c>
      <c r="K31" s="121"/>
      <c r="L31" s="122">
        <v>0</v>
      </c>
      <c r="M31" s="145" t="str">
        <f t="shared" si="4"/>
        <v>OK</v>
      </c>
      <c r="N31" s="72">
        <f>L31/D7</f>
        <v>0</v>
      </c>
      <c r="O31" s="35" t="s">
        <v>54</v>
      </c>
      <c r="P31" s="2"/>
      <c r="Q31" s="1">
        <f t="shared" si="5"/>
        <v>0</v>
      </c>
      <c r="R31" s="2"/>
      <c r="S31" s="1">
        <f>Q31/12</f>
        <v>0</v>
      </c>
      <c r="U31" s="126"/>
    </row>
    <row r="32" spans="1:23" x14ac:dyDescent="0.2">
      <c r="A32" s="91" t="s">
        <v>31</v>
      </c>
      <c r="B32" s="118" t="s">
        <v>31</v>
      </c>
      <c r="D32" s="119">
        <v>0</v>
      </c>
      <c r="E32" s="120"/>
      <c r="F32" s="154">
        <f t="shared" si="0"/>
        <v>0</v>
      </c>
      <c r="G32" s="1"/>
      <c r="H32" s="1">
        <f t="shared" si="1"/>
        <v>0</v>
      </c>
      <c r="I32"/>
      <c r="J32" s="13">
        <f t="shared" si="3"/>
        <v>0</v>
      </c>
      <c r="K32" s="121"/>
      <c r="L32" s="122">
        <v>0</v>
      </c>
      <c r="M32" s="145" t="str">
        <f t="shared" si="4"/>
        <v>OK</v>
      </c>
      <c r="N32" s="72">
        <f>L32/D7</f>
        <v>0</v>
      </c>
      <c r="O32" s="35" t="s">
        <v>54</v>
      </c>
      <c r="P32" s="2"/>
      <c r="Q32" s="1">
        <f t="shared" si="5"/>
        <v>0</v>
      </c>
      <c r="R32" s="2"/>
      <c r="S32" s="1">
        <f>Q32/12</f>
        <v>0</v>
      </c>
      <c r="U32" s="126"/>
    </row>
    <row r="33" spans="1:21" x14ac:dyDescent="0.2">
      <c r="A33" s="91" t="s">
        <v>31</v>
      </c>
      <c r="B33" s="118" t="s">
        <v>31</v>
      </c>
      <c r="D33" s="119">
        <v>0</v>
      </c>
      <c r="E33" s="120"/>
      <c r="F33" s="154">
        <f t="shared" si="0"/>
        <v>0</v>
      </c>
      <c r="G33" s="1"/>
      <c r="H33" s="1">
        <f t="shared" si="1"/>
        <v>0</v>
      </c>
      <c r="I33"/>
      <c r="J33" s="13">
        <f t="shared" si="3"/>
        <v>0</v>
      </c>
      <c r="K33" s="121"/>
      <c r="L33" s="122">
        <v>0</v>
      </c>
      <c r="M33" s="145" t="str">
        <f t="shared" si="4"/>
        <v>OK</v>
      </c>
      <c r="N33" s="72">
        <f>L33/D7</f>
        <v>0</v>
      </c>
      <c r="O33" s="35" t="s">
        <v>54</v>
      </c>
      <c r="P33" s="2"/>
      <c r="Q33" s="1">
        <f t="shared" si="5"/>
        <v>0</v>
      </c>
      <c r="R33" s="2"/>
      <c r="S33" s="1">
        <f>Q33/12</f>
        <v>0</v>
      </c>
      <c r="U33" s="126"/>
    </row>
    <row r="34" spans="1:21" x14ac:dyDescent="0.2">
      <c r="A34" s="91" t="s">
        <v>31</v>
      </c>
      <c r="B34" s="118"/>
      <c r="D34" s="119">
        <v>0</v>
      </c>
      <c r="E34" s="120"/>
      <c r="F34" s="154">
        <f t="shared" si="0"/>
        <v>0</v>
      </c>
      <c r="G34" s="1"/>
      <c r="H34" s="1">
        <f t="shared" si="1"/>
        <v>0</v>
      </c>
      <c r="I34"/>
      <c r="J34" s="13">
        <f t="shared" si="3"/>
        <v>0</v>
      </c>
      <c r="K34" s="121"/>
      <c r="L34" s="122">
        <v>0</v>
      </c>
      <c r="M34" s="145" t="str">
        <f t="shared" si="4"/>
        <v>OK</v>
      </c>
      <c r="N34" s="72">
        <f>L34/D7</f>
        <v>0</v>
      </c>
      <c r="O34" s="35" t="s">
        <v>54</v>
      </c>
      <c r="P34" s="2"/>
      <c r="Q34" s="1">
        <f t="shared" si="5"/>
        <v>0</v>
      </c>
      <c r="R34" s="2"/>
      <c r="S34" s="1">
        <f>Q34/12</f>
        <v>0</v>
      </c>
      <c r="U34" s="126"/>
    </row>
    <row r="35" spans="1:21" x14ac:dyDescent="0.2">
      <c r="A35" s="91" t="s">
        <v>31</v>
      </c>
      <c r="B35" s="118" t="s">
        <v>31</v>
      </c>
      <c r="D35" s="119">
        <v>0</v>
      </c>
      <c r="E35" s="120"/>
      <c r="F35" s="154">
        <f t="shared" si="0"/>
        <v>0</v>
      </c>
      <c r="G35" s="1"/>
      <c r="H35" s="1">
        <f t="shared" si="1"/>
        <v>0</v>
      </c>
      <c r="I35"/>
      <c r="J35" s="13">
        <f t="shared" si="3"/>
        <v>0</v>
      </c>
      <c r="K35" s="121"/>
      <c r="L35" s="122">
        <v>0</v>
      </c>
      <c r="M35" s="145" t="str">
        <f t="shared" si="4"/>
        <v>OK</v>
      </c>
      <c r="N35" s="72">
        <f>L35/D7</f>
        <v>0</v>
      </c>
      <c r="O35" s="35" t="s">
        <v>54</v>
      </c>
      <c r="P35" s="2"/>
      <c r="Q35" s="1">
        <f t="shared" si="5"/>
        <v>0</v>
      </c>
      <c r="R35" s="2"/>
      <c r="S35" s="1">
        <f t="shared" si="2"/>
        <v>0</v>
      </c>
      <c r="U35" s="126"/>
    </row>
    <row r="36" spans="1:21" x14ac:dyDescent="0.2">
      <c r="A36" s="91" t="s">
        <v>31</v>
      </c>
      <c r="B36" s="148" t="s">
        <v>31</v>
      </c>
      <c r="D36" s="119">
        <v>0</v>
      </c>
      <c r="E36" s="120"/>
      <c r="F36" s="154">
        <f t="shared" si="0"/>
        <v>0</v>
      </c>
      <c r="G36" s="1"/>
      <c r="H36" s="1">
        <f t="shared" si="1"/>
        <v>0</v>
      </c>
      <c r="I36"/>
      <c r="J36" s="13">
        <f t="shared" si="3"/>
        <v>0</v>
      </c>
      <c r="K36" s="121"/>
      <c r="L36" s="122">
        <v>0</v>
      </c>
      <c r="M36" s="145" t="str">
        <f t="shared" si="4"/>
        <v>OK</v>
      </c>
      <c r="N36" s="72">
        <f>L36/D7</f>
        <v>0</v>
      </c>
      <c r="O36" s="35" t="s">
        <v>54</v>
      </c>
      <c r="P36" s="2"/>
      <c r="Q36" s="1">
        <f t="shared" si="5"/>
        <v>0</v>
      </c>
      <c r="R36" s="2"/>
      <c r="S36" s="1">
        <f t="shared" si="2"/>
        <v>0</v>
      </c>
      <c r="U36" s="125"/>
    </row>
    <row r="37" spans="1:21" x14ac:dyDescent="0.2">
      <c r="A37" s="91"/>
      <c r="B37" s="118"/>
      <c r="D37" s="119">
        <v>0</v>
      </c>
      <c r="E37" s="120"/>
      <c r="F37" s="154">
        <f t="shared" si="0"/>
        <v>0</v>
      </c>
      <c r="G37" s="1"/>
      <c r="H37" s="1">
        <f t="shared" si="1"/>
        <v>0</v>
      </c>
      <c r="I37"/>
      <c r="J37" s="13">
        <f t="shared" si="3"/>
        <v>0</v>
      </c>
      <c r="K37" s="121"/>
      <c r="L37" s="122">
        <v>0</v>
      </c>
      <c r="M37" s="145" t="str">
        <f t="shared" si="4"/>
        <v>OK</v>
      </c>
      <c r="N37" s="72">
        <f>L37/D7</f>
        <v>0</v>
      </c>
      <c r="O37" s="35" t="s">
        <v>54</v>
      </c>
      <c r="P37" s="2"/>
      <c r="Q37" s="1">
        <f t="shared" si="5"/>
        <v>0</v>
      </c>
      <c r="R37" s="2"/>
      <c r="S37" s="1">
        <f t="shared" si="2"/>
        <v>0</v>
      </c>
      <c r="U37" s="125"/>
    </row>
    <row r="38" spans="1:21" x14ac:dyDescent="0.2">
      <c r="A38" s="91"/>
      <c r="B38" s="118"/>
      <c r="D38" s="119">
        <v>0</v>
      </c>
      <c r="E38" s="120"/>
      <c r="F38" s="154">
        <f t="shared" si="0"/>
        <v>0</v>
      </c>
      <c r="G38" s="1"/>
      <c r="H38" s="1">
        <f t="shared" si="1"/>
        <v>0</v>
      </c>
      <c r="I38"/>
      <c r="J38" s="13">
        <f t="shared" si="3"/>
        <v>0</v>
      </c>
      <c r="K38" s="121"/>
      <c r="L38" s="122">
        <v>0</v>
      </c>
      <c r="M38" s="145" t="str">
        <f t="shared" si="4"/>
        <v>OK</v>
      </c>
      <c r="N38" s="72">
        <f>L38/D7</f>
        <v>0</v>
      </c>
      <c r="O38" s="35" t="s">
        <v>54</v>
      </c>
      <c r="P38" s="2"/>
      <c r="Q38" s="1">
        <f t="shared" si="5"/>
        <v>0</v>
      </c>
      <c r="R38" s="2"/>
      <c r="S38" s="1">
        <f t="shared" si="2"/>
        <v>0</v>
      </c>
      <c r="U38" s="125"/>
    </row>
    <row r="39" spans="1:21" x14ac:dyDescent="0.2">
      <c r="A39" s="91"/>
      <c r="B39" s="118"/>
      <c r="D39" s="119">
        <v>0</v>
      </c>
      <c r="E39" s="120"/>
      <c r="F39" s="154">
        <f t="shared" si="0"/>
        <v>0</v>
      </c>
      <c r="G39" s="1"/>
      <c r="H39" s="1">
        <f t="shared" si="1"/>
        <v>0</v>
      </c>
      <c r="I39"/>
      <c r="J39" s="13">
        <f t="shared" si="3"/>
        <v>0</v>
      </c>
      <c r="K39" s="121"/>
      <c r="L39" s="122">
        <v>0</v>
      </c>
      <c r="M39" s="145" t="str">
        <f t="shared" si="4"/>
        <v>OK</v>
      </c>
      <c r="N39" s="72">
        <f>L39/D7</f>
        <v>0</v>
      </c>
      <c r="O39" s="35" t="s">
        <v>54</v>
      </c>
      <c r="P39" s="2"/>
      <c r="Q39" s="1">
        <f t="shared" si="5"/>
        <v>0</v>
      </c>
      <c r="R39" s="2"/>
      <c r="S39" s="1">
        <f t="shared" si="2"/>
        <v>0</v>
      </c>
      <c r="U39" s="125"/>
    </row>
    <row r="40" spans="1:21" x14ac:dyDescent="0.2">
      <c r="A40" s="91"/>
      <c r="B40" s="118"/>
      <c r="D40" s="119">
        <v>0</v>
      </c>
      <c r="E40" s="120"/>
      <c r="F40" s="154">
        <f t="shared" si="0"/>
        <v>0</v>
      </c>
      <c r="G40" s="1"/>
      <c r="H40" s="1">
        <f t="shared" si="1"/>
        <v>0</v>
      </c>
      <c r="I40"/>
      <c r="J40" s="13">
        <f t="shared" si="3"/>
        <v>0</v>
      </c>
      <c r="K40" s="121"/>
      <c r="L40" s="122">
        <v>0</v>
      </c>
      <c r="M40" s="145" t="str">
        <f t="shared" si="4"/>
        <v>OK</v>
      </c>
      <c r="N40" s="72">
        <f>L40/D7</f>
        <v>0</v>
      </c>
      <c r="O40" s="35" t="s">
        <v>54</v>
      </c>
      <c r="P40" s="2"/>
      <c r="Q40" s="1">
        <f t="shared" si="5"/>
        <v>0</v>
      </c>
      <c r="R40" s="2"/>
      <c r="S40" s="1">
        <f t="shared" si="2"/>
        <v>0</v>
      </c>
      <c r="U40" s="125"/>
    </row>
    <row r="41" spans="1:21" x14ac:dyDescent="0.2">
      <c r="A41" s="91"/>
      <c r="B41" s="118"/>
      <c r="D41" s="119">
        <v>0</v>
      </c>
      <c r="E41" s="120"/>
      <c r="F41" s="154">
        <f t="shared" si="0"/>
        <v>0</v>
      </c>
      <c r="G41" s="1"/>
      <c r="H41" s="1">
        <f t="shared" si="1"/>
        <v>0</v>
      </c>
      <c r="I41"/>
      <c r="J41" s="13">
        <f t="shared" si="3"/>
        <v>0</v>
      </c>
      <c r="K41" s="121"/>
      <c r="L41" s="122">
        <v>0</v>
      </c>
      <c r="M41" s="145" t="str">
        <f t="shared" si="4"/>
        <v>OK</v>
      </c>
      <c r="N41" s="72">
        <f>L41/D7</f>
        <v>0</v>
      </c>
      <c r="O41" s="35" t="s">
        <v>54</v>
      </c>
      <c r="P41" s="2"/>
      <c r="Q41" s="1">
        <f t="shared" si="5"/>
        <v>0</v>
      </c>
      <c r="R41" s="2"/>
      <c r="S41" s="1">
        <f t="shared" si="2"/>
        <v>0</v>
      </c>
      <c r="U41" s="125"/>
    </row>
    <row r="42" spans="1:21" x14ac:dyDescent="0.2">
      <c r="A42" s="91"/>
      <c r="B42" s="118"/>
      <c r="D42" s="119">
        <v>0</v>
      </c>
      <c r="E42" s="120"/>
      <c r="F42" s="154">
        <f t="shared" si="0"/>
        <v>0</v>
      </c>
      <c r="G42" s="1"/>
      <c r="H42" s="1">
        <f t="shared" si="1"/>
        <v>0</v>
      </c>
      <c r="I42"/>
      <c r="J42" s="13">
        <f t="shared" si="3"/>
        <v>0</v>
      </c>
      <c r="K42" s="121"/>
      <c r="L42" s="122">
        <v>0</v>
      </c>
      <c r="M42" s="145" t="str">
        <f t="shared" si="4"/>
        <v>OK</v>
      </c>
      <c r="N42" s="72">
        <f>L42/D7</f>
        <v>0</v>
      </c>
      <c r="O42" s="35" t="s">
        <v>54</v>
      </c>
      <c r="P42" s="2"/>
      <c r="Q42" s="1">
        <f t="shared" si="5"/>
        <v>0</v>
      </c>
      <c r="R42" s="2"/>
      <c r="S42" s="1">
        <f t="shared" si="2"/>
        <v>0</v>
      </c>
      <c r="U42" s="125"/>
    </row>
    <row r="43" spans="1:21" x14ac:dyDescent="0.2">
      <c r="A43" s="91"/>
      <c r="B43" s="118"/>
      <c r="D43" s="119">
        <v>0</v>
      </c>
      <c r="E43" s="120"/>
      <c r="F43" s="154">
        <f t="shared" si="0"/>
        <v>0</v>
      </c>
      <c r="G43" s="1"/>
      <c r="H43" s="1">
        <f t="shared" si="1"/>
        <v>0</v>
      </c>
      <c r="I43"/>
      <c r="J43" s="13">
        <f t="shared" si="3"/>
        <v>0</v>
      </c>
      <c r="K43" s="121"/>
      <c r="L43" s="122">
        <v>0</v>
      </c>
      <c r="M43" s="145" t="str">
        <f t="shared" si="4"/>
        <v>OK</v>
      </c>
      <c r="N43" s="72">
        <f>L43/D7</f>
        <v>0</v>
      </c>
      <c r="O43" s="35" t="s">
        <v>54</v>
      </c>
      <c r="P43" s="2"/>
      <c r="Q43" s="1">
        <f t="shared" si="5"/>
        <v>0</v>
      </c>
      <c r="R43" s="2"/>
      <c r="S43" s="1">
        <f t="shared" si="2"/>
        <v>0</v>
      </c>
      <c r="U43" s="125"/>
    </row>
    <row r="44" spans="1:21" x14ac:dyDescent="0.2">
      <c r="A44" s="91"/>
      <c r="B44" s="149"/>
      <c r="D44" s="127"/>
      <c r="E44" s="120"/>
      <c r="F44" s="1"/>
      <c r="G44" s="1"/>
      <c r="H44" s="1"/>
      <c r="I44"/>
      <c r="J44" s="13"/>
      <c r="K44" s="121"/>
      <c r="L44" s="122"/>
      <c r="M44" s="145"/>
      <c r="N44" s="72"/>
      <c r="O44" s="35"/>
      <c r="P44" s="2"/>
      <c r="Q44" s="1"/>
      <c r="R44" s="2"/>
      <c r="S44" s="1"/>
      <c r="U44" s="125"/>
    </row>
    <row r="45" spans="1:21" x14ac:dyDescent="0.2">
      <c r="A45" s="91"/>
      <c r="B45" s="115" t="s">
        <v>151</v>
      </c>
      <c r="D45" s="127"/>
      <c r="E45" s="127"/>
      <c r="F45" s="1"/>
      <c r="G45" s="1"/>
      <c r="H45" s="1"/>
      <c r="I45"/>
      <c r="J45" s="13"/>
      <c r="K45" s="121"/>
      <c r="L45" s="122"/>
      <c r="M45" s="145"/>
      <c r="N45" s="72"/>
      <c r="O45" s="35"/>
      <c r="P45" s="2"/>
      <c r="Q45" s="1"/>
      <c r="R45" s="2"/>
      <c r="S45" s="1"/>
      <c r="U45" s="125"/>
    </row>
    <row r="46" spans="1:21" x14ac:dyDescent="0.2">
      <c r="A46" s="91"/>
      <c r="B46" s="118" t="s">
        <v>155</v>
      </c>
      <c r="D46" s="119">
        <v>0.1</v>
      </c>
      <c r="E46" s="120"/>
      <c r="F46" s="154">
        <f>+IF($D$9&gt;$D$15, $D$15*D46, $D$9*D46)</f>
        <v>20000</v>
      </c>
      <c r="G46" s="1"/>
      <c r="H46" s="1">
        <f t="shared" si="1"/>
        <v>1666.6666666666667</v>
      </c>
      <c r="I46"/>
      <c r="J46" s="13">
        <f t="shared" ref="J46:J49" si="6">F46/$D$9</f>
        <v>9.5238095238095233E-2</v>
      </c>
      <c r="K46" s="121"/>
      <c r="L46" s="122">
        <v>9.5200000000000007E-2</v>
      </c>
      <c r="M46" s="145" t="str">
        <f t="shared" si="4"/>
        <v>OK</v>
      </c>
      <c r="N46" s="72">
        <f>L46/D7</f>
        <v>0.11900000000000001</v>
      </c>
      <c r="O46" s="35" t="s">
        <v>54</v>
      </c>
      <c r="P46" s="2"/>
      <c r="Q46" s="1">
        <f t="shared" si="5"/>
        <v>19992</v>
      </c>
      <c r="R46" s="2"/>
      <c r="S46" s="1">
        <f t="shared" si="2"/>
        <v>1666</v>
      </c>
      <c r="U46" s="125"/>
    </row>
    <row r="47" spans="1:21" x14ac:dyDescent="0.2">
      <c r="A47" s="91"/>
      <c r="B47" s="118"/>
      <c r="D47" s="119">
        <v>0</v>
      </c>
      <c r="E47" s="120"/>
      <c r="F47" s="154">
        <f>+IF($D$9&gt;$D$15, $D$15*D47, $D$9*D47)</f>
        <v>0</v>
      </c>
      <c r="G47" s="1"/>
      <c r="H47" s="1">
        <f t="shared" si="1"/>
        <v>0</v>
      </c>
      <c r="I47"/>
      <c r="J47" s="13">
        <f t="shared" si="6"/>
        <v>0</v>
      </c>
      <c r="K47" s="121"/>
      <c r="L47" s="122">
        <v>0</v>
      </c>
      <c r="M47" s="145" t="str">
        <f t="shared" si="4"/>
        <v>OK</v>
      </c>
      <c r="N47" s="72">
        <f>L47/D7</f>
        <v>0</v>
      </c>
      <c r="O47" s="35" t="s">
        <v>54</v>
      </c>
      <c r="P47" s="2"/>
      <c r="Q47" s="1">
        <f t="shared" si="5"/>
        <v>0</v>
      </c>
      <c r="R47" s="2"/>
      <c r="S47" s="1">
        <f t="shared" si="2"/>
        <v>0</v>
      </c>
      <c r="U47" s="125"/>
    </row>
    <row r="48" spans="1:21" x14ac:dyDescent="0.2">
      <c r="A48" s="91"/>
      <c r="B48" s="118"/>
      <c r="D48" s="119">
        <v>0</v>
      </c>
      <c r="E48" s="120"/>
      <c r="F48" s="154">
        <f>+IF($D$9&gt;$D$15, $D$15*D48, $D$9*D48)</f>
        <v>0</v>
      </c>
      <c r="G48" s="1"/>
      <c r="H48" s="1">
        <f t="shared" si="1"/>
        <v>0</v>
      </c>
      <c r="I48"/>
      <c r="J48" s="13">
        <f t="shared" si="6"/>
        <v>0</v>
      </c>
      <c r="K48" s="121"/>
      <c r="L48" s="122">
        <v>0</v>
      </c>
      <c r="M48" s="145" t="str">
        <f t="shared" si="4"/>
        <v>OK</v>
      </c>
      <c r="N48" s="72">
        <f>L48/D7</f>
        <v>0</v>
      </c>
      <c r="O48" s="35" t="s">
        <v>54</v>
      </c>
      <c r="P48" s="2"/>
      <c r="Q48" s="1">
        <f t="shared" si="5"/>
        <v>0</v>
      </c>
      <c r="R48" s="2"/>
      <c r="S48" s="1">
        <f t="shared" si="2"/>
        <v>0</v>
      </c>
      <c r="U48" s="125"/>
    </row>
    <row r="49" spans="1:21" x14ac:dyDescent="0.2">
      <c r="A49" s="91"/>
      <c r="B49" s="118"/>
      <c r="D49" s="119">
        <v>0</v>
      </c>
      <c r="E49" s="120"/>
      <c r="F49" s="154">
        <f>+IF($D$9&gt;$D$15, $D$15*D49, $D$9*D49)</f>
        <v>0</v>
      </c>
      <c r="G49" s="1"/>
      <c r="H49" s="1">
        <f t="shared" si="1"/>
        <v>0</v>
      </c>
      <c r="I49"/>
      <c r="J49" s="13">
        <f t="shared" si="6"/>
        <v>0</v>
      </c>
      <c r="K49" s="121"/>
      <c r="L49" s="122">
        <v>0</v>
      </c>
      <c r="M49" s="145" t="str">
        <f t="shared" si="4"/>
        <v>OK</v>
      </c>
      <c r="N49" s="72">
        <f>L49/D7</f>
        <v>0</v>
      </c>
      <c r="O49" s="35" t="s">
        <v>54</v>
      </c>
      <c r="P49" s="2"/>
      <c r="Q49" s="1">
        <f t="shared" si="5"/>
        <v>0</v>
      </c>
      <c r="R49" s="2"/>
      <c r="S49" s="1">
        <f t="shared" si="2"/>
        <v>0</v>
      </c>
      <c r="U49" s="125"/>
    </row>
    <row r="50" spans="1:21" x14ac:dyDescent="0.2">
      <c r="D50" s="127"/>
      <c r="E50" s="127"/>
      <c r="F50" s="1"/>
      <c r="G50" s="1"/>
      <c r="H50" s="1"/>
      <c r="I50"/>
      <c r="J50" s="2"/>
      <c r="K50" s="117"/>
      <c r="L50" s="117"/>
      <c r="M50" s="146"/>
      <c r="N50" s="65"/>
      <c r="O50" s="35"/>
      <c r="P50" s="2"/>
      <c r="Q50" s="1"/>
      <c r="R50" s="2"/>
      <c r="S50" s="1"/>
      <c r="U50" s="125"/>
    </row>
    <row r="51" spans="1:21" x14ac:dyDescent="0.2">
      <c r="D51" s="127"/>
      <c r="E51" s="127"/>
      <c r="F51" s="1"/>
      <c r="G51" s="1"/>
      <c r="H51" s="1"/>
      <c r="I51"/>
      <c r="J51" s="2"/>
      <c r="K51" s="117"/>
      <c r="L51" s="117"/>
      <c r="M51" s="146"/>
      <c r="N51" s="65"/>
      <c r="O51" s="35"/>
      <c r="P51" s="2"/>
      <c r="Q51" s="1"/>
      <c r="R51" s="2"/>
      <c r="S51" s="1"/>
      <c r="U51" s="125"/>
    </row>
    <row r="52" spans="1:21" x14ac:dyDescent="0.2">
      <c r="B52" s="115" t="s">
        <v>46</v>
      </c>
      <c r="D52" s="127"/>
      <c r="E52" s="127"/>
      <c r="F52" s="1"/>
      <c r="G52" s="1"/>
      <c r="H52" s="1"/>
      <c r="I52"/>
      <c r="J52" s="2"/>
      <c r="K52" s="117"/>
      <c r="L52" s="117"/>
      <c r="M52" s="146"/>
      <c r="N52" s="65"/>
      <c r="O52" s="35"/>
      <c r="P52" s="2"/>
      <c r="Q52" s="1"/>
      <c r="R52" s="2"/>
      <c r="S52" s="1"/>
      <c r="U52" s="125"/>
    </row>
    <row r="53" spans="1:21" x14ac:dyDescent="0.2">
      <c r="B53" s="90" t="s">
        <v>48</v>
      </c>
      <c r="D53" s="127"/>
      <c r="E53" s="127"/>
      <c r="F53" s="1"/>
      <c r="G53" s="1"/>
      <c r="H53" s="1"/>
      <c r="I53"/>
      <c r="J53" s="2"/>
      <c r="K53" s="117"/>
      <c r="L53" s="117"/>
      <c r="M53" s="146"/>
      <c r="N53" s="65"/>
      <c r="O53" s="35"/>
      <c r="P53" s="2"/>
      <c r="Q53" s="1"/>
      <c r="R53" s="2"/>
      <c r="S53" s="1"/>
      <c r="U53" s="125"/>
    </row>
    <row r="54" spans="1:21" x14ac:dyDescent="0.2">
      <c r="B54" s="128" t="s">
        <v>155</v>
      </c>
      <c r="D54" s="119">
        <v>0.2</v>
      </c>
      <c r="E54" s="127"/>
      <c r="F54" s="1"/>
      <c r="G54" s="1"/>
      <c r="H54" s="1"/>
      <c r="I54"/>
      <c r="J54" s="13">
        <f>SUM(D54)</f>
        <v>0.2</v>
      </c>
      <c r="K54" s="117"/>
      <c r="L54" s="122">
        <v>0.2641</v>
      </c>
      <c r="M54" s="146"/>
      <c r="N54" s="72">
        <f>L54/D7</f>
        <v>0.330125</v>
      </c>
      <c r="O54" s="35" t="s">
        <v>54</v>
      </c>
      <c r="P54" s="2"/>
      <c r="Q54" s="1">
        <f t="shared" ref="Q54:Q58" si="7">$D$10*N54</f>
        <v>55461</v>
      </c>
      <c r="R54" s="2"/>
      <c r="S54" s="1">
        <f>Q54/12</f>
        <v>4621.75</v>
      </c>
      <c r="U54" s="125"/>
    </row>
    <row r="55" spans="1:21" x14ac:dyDescent="0.2">
      <c r="B55" s="128"/>
      <c r="D55" s="119">
        <v>0</v>
      </c>
      <c r="E55" s="127"/>
      <c r="F55" s="1"/>
      <c r="G55" s="1"/>
      <c r="H55" s="1"/>
      <c r="I55"/>
      <c r="J55" s="13">
        <f>SUM(D55)</f>
        <v>0</v>
      </c>
      <c r="K55" s="117"/>
      <c r="L55" s="122">
        <v>0</v>
      </c>
      <c r="M55" s="146"/>
      <c r="N55" s="72">
        <f>L55/D7</f>
        <v>0</v>
      </c>
      <c r="O55" s="35" t="s">
        <v>54</v>
      </c>
      <c r="P55" s="2"/>
      <c r="Q55" s="1">
        <f t="shared" si="7"/>
        <v>0</v>
      </c>
      <c r="R55" s="2"/>
      <c r="S55" s="1">
        <f>Q55/12</f>
        <v>0</v>
      </c>
      <c r="U55" s="125"/>
    </row>
    <row r="56" spans="1:21" x14ac:dyDescent="0.2">
      <c r="B56" s="128"/>
      <c r="D56" s="119">
        <v>0</v>
      </c>
      <c r="E56" s="127"/>
      <c r="F56" s="1"/>
      <c r="G56" s="1"/>
      <c r="H56" s="1"/>
      <c r="I56"/>
      <c r="J56" s="13">
        <f>SUM(D56)</f>
        <v>0</v>
      </c>
      <c r="K56" s="117"/>
      <c r="L56" s="122">
        <v>0</v>
      </c>
      <c r="M56" s="146"/>
      <c r="N56" s="72">
        <f>L56/D7</f>
        <v>0</v>
      </c>
      <c r="O56" s="35" t="s">
        <v>54</v>
      </c>
      <c r="P56" s="2"/>
      <c r="Q56" s="1">
        <f t="shared" si="7"/>
        <v>0</v>
      </c>
      <c r="R56" s="2"/>
      <c r="S56" s="1">
        <f>Q56/12</f>
        <v>0</v>
      </c>
      <c r="U56" s="125"/>
    </row>
    <row r="57" spans="1:21" x14ac:dyDescent="0.2">
      <c r="B57" s="128"/>
      <c r="D57" s="119">
        <v>0</v>
      </c>
      <c r="E57" s="127"/>
      <c r="F57" s="1"/>
      <c r="G57" s="1"/>
      <c r="H57" s="1"/>
      <c r="I57"/>
      <c r="J57" s="13">
        <f>SUM(D57)</f>
        <v>0</v>
      </c>
      <c r="K57" s="117"/>
      <c r="L57" s="122">
        <v>0</v>
      </c>
      <c r="M57" s="146"/>
      <c r="N57" s="72">
        <f>L57/D7</f>
        <v>0</v>
      </c>
      <c r="O57" s="35" t="s">
        <v>54</v>
      </c>
      <c r="P57" s="2"/>
      <c r="Q57" s="1">
        <f t="shared" si="7"/>
        <v>0</v>
      </c>
      <c r="R57" s="2"/>
      <c r="S57" s="1">
        <f>Q57/12</f>
        <v>0</v>
      </c>
      <c r="U57" s="125"/>
    </row>
    <row r="58" spans="1:21" x14ac:dyDescent="0.2">
      <c r="B58" s="128"/>
      <c r="D58" s="119">
        <v>0</v>
      </c>
      <c r="E58" s="127"/>
      <c r="F58" s="1"/>
      <c r="G58" s="1"/>
      <c r="H58" s="1"/>
      <c r="I58"/>
      <c r="J58" s="13">
        <f>SUM(D58)</f>
        <v>0</v>
      </c>
      <c r="K58" s="117"/>
      <c r="L58" s="122">
        <v>0</v>
      </c>
      <c r="M58" s="146"/>
      <c r="N58" s="72">
        <f>L58/D7</f>
        <v>0</v>
      </c>
      <c r="O58" s="35" t="s">
        <v>54</v>
      </c>
      <c r="P58" s="2"/>
      <c r="Q58" s="1">
        <f t="shared" si="7"/>
        <v>0</v>
      </c>
      <c r="R58" s="2"/>
      <c r="S58" s="1">
        <f>Q58/12</f>
        <v>0</v>
      </c>
      <c r="U58" s="125"/>
    </row>
    <row r="59" spans="1:21" x14ac:dyDescent="0.2">
      <c r="D59" s="127"/>
      <c r="E59" s="127"/>
      <c r="F59" s="1"/>
      <c r="G59" s="1"/>
      <c r="H59" s="1"/>
      <c r="I59"/>
      <c r="J59" s="2"/>
      <c r="K59" s="117"/>
      <c r="L59" s="117"/>
      <c r="M59" s="146"/>
      <c r="N59" s="65"/>
      <c r="O59" s="35"/>
      <c r="P59" s="2"/>
      <c r="Q59" s="1"/>
      <c r="R59" s="2"/>
      <c r="S59" s="1"/>
      <c r="U59" s="125"/>
    </row>
    <row r="60" spans="1:21" x14ac:dyDescent="0.2">
      <c r="D60" s="127"/>
      <c r="E60" s="127"/>
      <c r="F60" s="1"/>
      <c r="G60" s="1"/>
      <c r="H60" s="1"/>
      <c r="I60"/>
      <c r="J60" s="2"/>
      <c r="K60" s="117"/>
      <c r="L60" s="117"/>
      <c r="M60" s="146"/>
      <c r="N60" s="65"/>
      <c r="O60" s="35"/>
      <c r="P60" s="2"/>
      <c r="Q60" s="1"/>
      <c r="R60" s="2"/>
      <c r="S60" s="1"/>
      <c r="U60" s="125"/>
    </row>
    <row r="61" spans="1:21" x14ac:dyDescent="0.2">
      <c r="B61" s="115" t="s">
        <v>32</v>
      </c>
      <c r="C61" s="116"/>
      <c r="D61" s="129"/>
      <c r="E61" s="129"/>
      <c r="F61" s="1"/>
      <c r="G61" s="1"/>
      <c r="H61" s="1"/>
      <c r="I61"/>
      <c r="J61" s="2"/>
      <c r="K61" s="117"/>
      <c r="L61" s="117"/>
      <c r="M61" s="146"/>
      <c r="N61" s="65"/>
      <c r="O61" s="35"/>
      <c r="P61" s="2"/>
      <c r="Q61" s="1"/>
      <c r="R61" s="2"/>
      <c r="S61" s="1"/>
      <c r="U61" s="125"/>
    </row>
    <row r="62" spans="1:21" x14ac:dyDescent="0.2">
      <c r="B62" s="118"/>
      <c r="D62" s="119">
        <v>0</v>
      </c>
      <c r="E62" s="120"/>
      <c r="F62"/>
      <c r="G62"/>
      <c r="H62"/>
      <c r="I62"/>
      <c r="J62" s="13">
        <f>SUM(D62)</f>
        <v>0</v>
      </c>
      <c r="K62" s="117"/>
      <c r="L62" s="122">
        <v>0</v>
      </c>
      <c r="M62" s="146"/>
      <c r="N62" s="72">
        <f>L62/D7</f>
        <v>0</v>
      </c>
      <c r="O62" s="35" t="s">
        <v>55</v>
      </c>
      <c r="P62" s="2"/>
      <c r="Q62" s="1">
        <f t="shared" ref="Q62:Q65" si="8">$D$10*N62</f>
        <v>0</v>
      </c>
      <c r="R62" s="2"/>
      <c r="S62" s="1">
        <f>Q62/12</f>
        <v>0</v>
      </c>
      <c r="U62" s="125"/>
    </row>
    <row r="63" spans="1:21" x14ac:dyDescent="0.2">
      <c r="B63" s="118"/>
      <c r="D63" s="119">
        <v>0</v>
      </c>
      <c r="E63" s="120"/>
      <c r="F63"/>
      <c r="G63"/>
      <c r="H63"/>
      <c r="I63"/>
      <c r="J63" s="13">
        <f>SUM(D63)</f>
        <v>0</v>
      </c>
      <c r="K63" s="117"/>
      <c r="L63" s="122">
        <v>0</v>
      </c>
      <c r="M63" s="146"/>
      <c r="N63" s="72">
        <f>L63/D7</f>
        <v>0</v>
      </c>
      <c r="O63" s="35" t="s">
        <v>55</v>
      </c>
      <c r="P63" s="2"/>
      <c r="Q63" s="1">
        <f t="shared" si="8"/>
        <v>0</v>
      </c>
      <c r="R63" s="2"/>
      <c r="S63" s="1">
        <f>Q63/12</f>
        <v>0</v>
      </c>
      <c r="U63" s="125"/>
    </row>
    <row r="64" spans="1:21" x14ac:dyDescent="0.2">
      <c r="B64" s="118"/>
      <c r="D64" s="119">
        <v>0</v>
      </c>
      <c r="E64" s="120"/>
      <c r="F64"/>
      <c r="G64"/>
      <c r="H64"/>
      <c r="I64"/>
      <c r="J64" s="13">
        <f>SUM(D64)</f>
        <v>0</v>
      </c>
      <c r="K64" s="117"/>
      <c r="L64" s="122">
        <v>0</v>
      </c>
      <c r="M64" s="146"/>
      <c r="N64" s="72">
        <f>L64/D7</f>
        <v>0</v>
      </c>
      <c r="O64" s="35" t="s">
        <v>55</v>
      </c>
      <c r="P64" s="2"/>
      <c r="Q64" s="1">
        <f t="shared" si="8"/>
        <v>0</v>
      </c>
      <c r="R64" s="2"/>
      <c r="S64" s="1">
        <f>Q64/12</f>
        <v>0</v>
      </c>
      <c r="U64" s="125"/>
    </row>
    <row r="65" spans="1:21" x14ac:dyDescent="0.2">
      <c r="B65" s="118" t="s">
        <v>31</v>
      </c>
      <c r="D65" s="119">
        <v>0</v>
      </c>
      <c r="E65" s="105"/>
      <c r="F65" s="1"/>
      <c r="G65" s="1"/>
      <c r="H65" s="1"/>
      <c r="I65"/>
      <c r="J65" s="13">
        <f>SUM(D65)</f>
        <v>0</v>
      </c>
      <c r="K65" s="117"/>
      <c r="L65" s="122">
        <v>0</v>
      </c>
      <c r="M65" s="146"/>
      <c r="N65" s="72">
        <f>L65/D7</f>
        <v>0</v>
      </c>
      <c r="O65" s="35" t="s">
        <v>55</v>
      </c>
      <c r="P65" s="2"/>
      <c r="Q65" s="1">
        <f t="shared" si="8"/>
        <v>0</v>
      </c>
      <c r="R65" s="2"/>
      <c r="S65" s="1">
        <f>Q65/12</f>
        <v>0</v>
      </c>
      <c r="U65" s="125"/>
    </row>
    <row r="66" spans="1:21" x14ac:dyDescent="0.2">
      <c r="D66" s="130"/>
      <c r="E66" s="117"/>
      <c r="J66" s="130"/>
      <c r="K66" s="117"/>
      <c r="L66" s="130"/>
      <c r="M66" s="146"/>
      <c r="N66" s="65"/>
      <c r="O66" s="2"/>
      <c r="P66" s="2"/>
      <c r="Q66" s="6"/>
      <c r="R66" s="2"/>
      <c r="S66"/>
      <c r="U66" s="117"/>
    </row>
    <row r="67" spans="1:21" x14ac:dyDescent="0.2">
      <c r="D67" s="39">
        <f>SUM(D27:D65)</f>
        <v>0.8</v>
      </c>
      <c r="E67" s="131"/>
      <c r="F67" s="124"/>
      <c r="J67" s="117"/>
      <c r="K67" s="117"/>
      <c r="L67" s="117"/>
      <c r="M67" s="65"/>
      <c r="N67" s="65"/>
      <c r="O67" s="2"/>
      <c r="P67" s="2"/>
      <c r="Q67" s="11">
        <f>SUM(Q27:Q66)</f>
        <v>168000</v>
      </c>
      <c r="R67" s="2"/>
      <c r="S67"/>
      <c r="U67" s="133"/>
    </row>
    <row r="68" spans="1:21" ht="13.5" thickBot="1" x14ac:dyDescent="0.25">
      <c r="D68" s="117"/>
      <c r="E68" s="117"/>
      <c r="J68" s="117"/>
      <c r="K68" s="117"/>
      <c r="L68" s="117"/>
      <c r="M68" s="65"/>
      <c r="N68" s="147">
        <f>SUM(N27:N65)</f>
        <v>0.99999999999999989</v>
      </c>
      <c r="O68" s="2"/>
      <c r="P68" s="2"/>
      <c r="Q68" s="2"/>
      <c r="R68" s="2"/>
      <c r="S68"/>
    </row>
    <row r="69" spans="1:21" ht="16.5" thickBot="1" x14ac:dyDescent="0.3">
      <c r="A69" s="91"/>
      <c r="C69" s="53" t="s">
        <v>113</v>
      </c>
      <c r="D69" s="76"/>
      <c r="E69" s="57"/>
      <c r="G69" s="134"/>
      <c r="H69" s="135"/>
      <c r="J69" s="15">
        <f>SUM(J27:J65)</f>
        <v>0.73595238095238091</v>
      </c>
      <c r="K69" s="136" t="s">
        <v>61</v>
      </c>
      <c r="L69" s="27">
        <f>SUM(L24:L66)</f>
        <v>0.8</v>
      </c>
      <c r="M69" s="123" t="str">
        <f>IF(L69&lt;=D7,IF(L69=D67,"OK","ERROR-See Note 2"))</f>
        <v>OK</v>
      </c>
      <c r="N69" s="137"/>
      <c r="O69" s="134"/>
      <c r="P69" s="134"/>
      <c r="R69" s="134"/>
      <c r="S69" s="134"/>
    </row>
    <row r="70" spans="1:21" ht="13.5" thickTop="1" x14ac:dyDescent="0.2">
      <c r="C70" s="54" t="s">
        <v>114</v>
      </c>
      <c r="D70"/>
      <c r="E70" s="58"/>
      <c r="G70" s="134"/>
      <c r="J70" s="134"/>
      <c r="K70" s="91"/>
      <c r="L70" s="134"/>
      <c r="M70" s="138"/>
      <c r="N70" s="138"/>
      <c r="O70" s="7"/>
      <c r="P70" s="43" t="s">
        <v>66</v>
      </c>
      <c r="Q70" s="44"/>
      <c r="R70" s="43" t="s">
        <v>117</v>
      </c>
      <c r="S70" s="50"/>
    </row>
    <row r="71" spans="1:21" x14ac:dyDescent="0.2">
      <c r="C71" s="54" t="s">
        <v>115</v>
      </c>
      <c r="D71"/>
      <c r="E71" s="58"/>
      <c r="O71" s="2"/>
      <c r="P71" s="45" t="s">
        <v>62</v>
      </c>
      <c r="Q71" s="46"/>
      <c r="R71" s="45" t="s">
        <v>62</v>
      </c>
      <c r="S71" s="51"/>
    </row>
    <row r="72" spans="1:21" x14ac:dyDescent="0.2">
      <c r="C72" s="54" t="s">
        <v>116</v>
      </c>
      <c r="D72"/>
      <c r="E72" s="58"/>
      <c r="J72"/>
      <c r="K72" s="12" t="s">
        <v>29</v>
      </c>
      <c r="L72" s="7" t="s">
        <v>156</v>
      </c>
      <c r="M72" s="65"/>
      <c r="O72" s="2"/>
      <c r="P72" s="45" t="s">
        <v>63</v>
      </c>
      <c r="Q72" s="46"/>
      <c r="R72" s="45" t="s">
        <v>63</v>
      </c>
      <c r="S72" s="51"/>
    </row>
    <row r="73" spans="1:21" ht="13.5" thickBot="1" x14ac:dyDescent="0.25">
      <c r="C73" s="55" t="s">
        <v>112</v>
      </c>
      <c r="D73" s="75"/>
      <c r="E73" s="155"/>
      <c r="J73"/>
      <c r="K73"/>
      <c r="L73" s="7" t="s">
        <v>24</v>
      </c>
      <c r="M73" s="65"/>
      <c r="O73" s="2"/>
      <c r="P73" s="45" t="s">
        <v>64</v>
      </c>
      <c r="Q73" s="47"/>
      <c r="R73" s="45" t="s">
        <v>64</v>
      </c>
      <c r="S73" s="51"/>
    </row>
    <row r="74" spans="1:21" x14ac:dyDescent="0.2">
      <c r="C74" s="8"/>
      <c r="D74"/>
      <c r="E74" s="2"/>
      <c r="J74"/>
      <c r="K74"/>
      <c r="L74" s="7" t="s">
        <v>25</v>
      </c>
      <c r="M74" s="65"/>
      <c r="O74" s="2"/>
      <c r="P74" s="45" t="s">
        <v>65</v>
      </c>
      <c r="Q74" s="47"/>
      <c r="R74" s="45" t="s">
        <v>65</v>
      </c>
      <c r="S74" s="51"/>
    </row>
    <row r="75" spans="1:21" ht="16.5" thickBot="1" x14ac:dyDescent="0.3">
      <c r="J75"/>
      <c r="K75"/>
      <c r="L75" s="7" t="s">
        <v>157</v>
      </c>
      <c r="M75" s="65"/>
      <c r="O75" s="2"/>
      <c r="P75" s="48" t="s">
        <v>67</v>
      </c>
      <c r="Q75" s="49"/>
      <c r="R75" s="48" t="s">
        <v>68</v>
      </c>
      <c r="S75" s="52"/>
    </row>
    <row r="76" spans="1:21" ht="15" thickBot="1" x14ac:dyDescent="0.25">
      <c r="A76" s="70"/>
      <c r="B76" s="70" t="s">
        <v>106</v>
      </c>
      <c r="C76" s="71" t="s">
        <v>118</v>
      </c>
      <c r="D76" s="71"/>
      <c r="E76" s="71"/>
      <c r="F76" s="71"/>
      <c r="J76"/>
      <c r="K76"/>
      <c r="L76" s="2"/>
      <c r="M76" s="65"/>
      <c r="O76" s="2"/>
      <c r="P76" s="2"/>
      <c r="Q76" s="2"/>
      <c r="R76" s="2"/>
      <c r="S76" s="2"/>
    </row>
    <row r="77" spans="1:21" ht="15" thickTop="1" x14ac:dyDescent="0.2">
      <c r="A77"/>
      <c r="B77" s="71"/>
      <c r="C77" s="71" t="s">
        <v>119</v>
      </c>
      <c r="D77" s="71"/>
      <c r="E77" s="71"/>
      <c r="F77" s="71"/>
      <c r="J77" s="79" t="s">
        <v>121</v>
      </c>
      <c r="K77" s="80"/>
      <c r="L77" s="81"/>
      <c r="M77" s="82"/>
      <c r="O77" s="16" t="s">
        <v>126</v>
      </c>
      <c r="P77" s="8"/>
      <c r="Q77" s="8"/>
      <c r="R77"/>
      <c r="S77"/>
    </row>
    <row r="78" spans="1:21" ht="14.25" x14ac:dyDescent="0.2">
      <c r="A78"/>
      <c r="B78"/>
      <c r="C78" s="71" t="s">
        <v>120</v>
      </c>
      <c r="D78" s="71"/>
      <c r="E78"/>
      <c r="F78"/>
      <c r="J78" s="83" t="s">
        <v>122</v>
      </c>
      <c r="K78"/>
      <c r="L78" s="2"/>
      <c r="M78" s="84"/>
      <c r="O78" s="8" t="s">
        <v>127</v>
      </c>
      <c r="P78" s="8"/>
      <c r="Q78" s="8"/>
      <c r="R78"/>
      <c r="S78"/>
    </row>
    <row r="79" spans="1:21" ht="14.25" x14ac:dyDescent="0.2">
      <c r="A79"/>
      <c r="B79"/>
      <c r="C79" s="71" t="s">
        <v>107</v>
      </c>
      <c r="D79"/>
      <c r="E79"/>
      <c r="F79"/>
      <c r="J79" s="83" t="s">
        <v>123</v>
      </c>
      <c r="K79"/>
      <c r="L79" s="2"/>
      <c r="M79" s="84"/>
      <c r="O79" s="8" t="s">
        <v>128</v>
      </c>
      <c r="P79" s="8"/>
      <c r="Q79" s="8"/>
      <c r="R79"/>
      <c r="S79"/>
    </row>
    <row r="80" spans="1:21" x14ac:dyDescent="0.2">
      <c r="A80" s="16" t="s">
        <v>44</v>
      </c>
      <c r="B80"/>
      <c r="C80"/>
      <c r="D80"/>
      <c r="E80"/>
      <c r="F80"/>
      <c r="J80" s="83" t="s">
        <v>125</v>
      </c>
      <c r="K80"/>
      <c r="L80"/>
      <c r="M80" s="84"/>
      <c r="O80" s="8" t="s">
        <v>129</v>
      </c>
      <c r="P80" s="8"/>
      <c r="Q80" s="8"/>
      <c r="R80"/>
      <c r="S80"/>
    </row>
    <row r="81" spans="10:13" ht="13.5" thickBot="1" x14ac:dyDescent="0.25">
      <c r="J81" s="85" t="s">
        <v>124</v>
      </c>
      <c r="K81" s="74"/>
      <c r="L81" s="74"/>
      <c r="M81" s="86"/>
    </row>
    <row r="82" spans="10:13" ht="13.5" thickTop="1" x14ac:dyDescent="0.2">
      <c r="J82" s="7"/>
      <c r="K82"/>
      <c r="L82"/>
      <c r="M82" s="65"/>
    </row>
  </sheetData>
  <customSheetViews>
    <customSheetView guid="{49F09BD4-FF2E-4BBE-87C9-6FFAAD6728F1}">
      <pageMargins left="0.75" right="0.75" top="1" bottom="1" header="0.5" footer="0.5"/>
      <headerFooter alignWithMargins="0"/>
    </customSheetView>
  </customSheetViews>
  <mergeCells count="4">
    <mergeCell ref="B1:S1"/>
    <mergeCell ref="B2:S2"/>
    <mergeCell ref="B3:S3"/>
    <mergeCell ref="D5:E5"/>
  </mergeCells>
  <phoneticPr fontId="1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1"/>
  <sheetViews>
    <sheetView topLeftCell="B1" zoomScale="75" workbookViewId="0">
      <selection activeCell="B1" sqref="B1:R1"/>
    </sheetView>
  </sheetViews>
  <sheetFormatPr defaultRowHeight="12.75" x14ac:dyDescent="0.2"/>
  <cols>
    <col min="1" max="1" width="3.5703125" customWidth="1"/>
    <col min="2" max="2" width="18.7109375" customWidth="1"/>
    <col min="3" max="3" width="2.5703125" customWidth="1"/>
    <col min="4" max="4" width="13.5703125" customWidth="1"/>
    <col min="5" max="5" width="4" customWidth="1"/>
    <col min="6" max="6" width="15.5703125" customWidth="1"/>
    <col min="7" max="7" width="2.5703125" customWidth="1"/>
    <col min="8" max="8" width="12.7109375" customWidth="1"/>
    <col min="9" max="9" width="2.28515625" customWidth="1"/>
    <col min="10" max="10" width="14" customWidth="1"/>
    <col min="11" max="11" width="5" customWidth="1"/>
    <col min="12" max="12" width="14.42578125" customWidth="1"/>
    <col min="13" max="13" width="23" style="65" customWidth="1"/>
    <col min="14" max="14" width="24.7109375" customWidth="1"/>
    <col min="15" max="15" width="1.7109375" customWidth="1"/>
    <col min="16" max="16" width="17.28515625" customWidth="1"/>
    <col min="17" max="17" width="3" customWidth="1"/>
    <col min="18" max="18" width="16.28515625" customWidth="1"/>
    <col min="19" max="19" width="11.7109375" customWidth="1"/>
  </cols>
  <sheetData>
    <row r="1" spans="1:18" ht="23.25" x14ac:dyDescent="0.35">
      <c r="B1" s="174" t="s">
        <v>20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</row>
    <row r="2" spans="1:18" ht="18" customHeight="1" x14ac:dyDescent="0.2">
      <c r="B2" s="175" t="s">
        <v>130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18" ht="18" customHeight="1" x14ac:dyDescent="0.2">
      <c r="B3" s="175" t="s">
        <v>21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18" ht="12.75" customHeight="1" x14ac:dyDescent="0.25">
      <c r="C4" s="9"/>
      <c r="D4" s="9"/>
      <c r="E4" s="9"/>
      <c r="F4" s="9"/>
      <c r="G4" s="9"/>
      <c r="H4" s="9"/>
      <c r="I4" s="9"/>
      <c r="J4" s="9"/>
      <c r="K4" s="9"/>
      <c r="L4" s="9"/>
      <c r="M4" s="64"/>
      <c r="N4" s="9"/>
      <c r="O4" s="9"/>
      <c r="P4" s="9"/>
      <c r="Q4" s="9"/>
    </row>
    <row r="5" spans="1:18" ht="12.75" customHeight="1" x14ac:dyDescent="0.2"/>
    <row r="6" spans="1:18" x14ac:dyDescent="0.2">
      <c r="B6" t="s">
        <v>0</v>
      </c>
      <c r="D6" s="40" t="s">
        <v>108</v>
      </c>
    </row>
    <row r="7" spans="1:18" ht="13.5" thickBot="1" x14ac:dyDescent="0.25">
      <c r="I7" s="12" t="s">
        <v>16</v>
      </c>
      <c r="J7" t="s">
        <v>103</v>
      </c>
    </row>
    <row r="8" spans="1:18" ht="13.5" thickBot="1" x14ac:dyDescent="0.25">
      <c r="A8" t="s">
        <v>2</v>
      </c>
      <c r="B8" t="s">
        <v>1</v>
      </c>
      <c r="D8" s="24">
        <v>210000</v>
      </c>
      <c r="E8" s="1"/>
      <c r="F8" s="1"/>
      <c r="G8" s="1"/>
      <c r="H8" s="1"/>
      <c r="J8" t="s">
        <v>95</v>
      </c>
      <c r="O8" s="1"/>
      <c r="P8" s="1"/>
      <c r="Q8" s="1"/>
    </row>
    <row r="9" spans="1:18" x14ac:dyDescent="0.2">
      <c r="D9" s="1"/>
      <c r="E9" s="1"/>
      <c r="F9" s="1"/>
      <c r="G9" s="1"/>
      <c r="H9" s="1"/>
      <c r="J9" t="s">
        <v>94</v>
      </c>
      <c r="O9" s="1"/>
      <c r="P9" s="1"/>
      <c r="Q9" s="1"/>
    </row>
    <row r="10" spans="1:18" x14ac:dyDescent="0.2">
      <c r="A10" t="s">
        <v>3</v>
      </c>
      <c r="B10" t="s">
        <v>19</v>
      </c>
      <c r="D10" s="11">
        <v>191300</v>
      </c>
      <c r="E10" s="11"/>
      <c r="F10" s="1"/>
      <c r="G10" s="1"/>
      <c r="H10" s="1"/>
      <c r="J10" s="1"/>
      <c r="K10" s="1"/>
      <c r="L10" s="1"/>
      <c r="N10" s="1"/>
      <c r="O10" s="1"/>
      <c r="P10" s="1"/>
      <c r="Q10" s="1"/>
    </row>
    <row r="11" spans="1:18" x14ac:dyDescent="0.2">
      <c r="B11" t="s">
        <v>18</v>
      </c>
      <c r="D11" s="1"/>
      <c r="E11" s="1"/>
      <c r="H11" s="23" t="s">
        <v>33</v>
      </c>
      <c r="I11" s="22"/>
      <c r="J11" s="22"/>
      <c r="K11" s="22"/>
      <c r="L11" s="22"/>
      <c r="M11" s="66"/>
      <c r="N11" s="22"/>
      <c r="O11" s="22"/>
      <c r="P11" s="22"/>
      <c r="Q11" s="32"/>
    </row>
    <row r="12" spans="1:18" x14ac:dyDescent="0.2">
      <c r="B12" t="s">
        <v>22</v>
      </c>
      <c r="H12" s="28" t="s">
        <v>38</v>
      </c>
      <c r="I12" s="29"/>
      <c r="J12" s="29"/>
      <c r="K12" s="29"/>
      <c r="L12" s="29"/>
      <c r="M12" s="67"/>
      <c r="N12" s="29"/>
      <c r="O12" s="29"/>
      <c r="P12" s="29"/>
      <c r="Q12" s="29"/>
    </row>
    <row r="13" spans="1:18" x14ac:dyDescent="0.2">
      <c r="H13" s="30" t="s">
        <v>37</v>
      </c>
      <c r="I13" s="31"/>
      <c r="J13" s="31"/>
      <c r="K13" s="31"/>
      <c r="L13" s="31"/>
      <c r="M13" s="68"/>
      <c r="N13" s="31"/>
      <c r="O13" s="31"/>
      <c r="P13" s="31"/>
      <c r="Q13" s="31"/>
    </row>
    <row r="14" spans="1:18" x14ac:dyDescent="0.2">
      <c r="D14" s="10" t="s">
        <v>4</v>
      </c>
      <c r="E14" s="10"/>
      <c r="F14" s="3" t="s">
        <v>11</v>
      </c>
      <c r="G14" s="3"/>
      <c r="H14" s="3" t="s">
        <v>13</v>
      </c>
      <c r="I14" s="3"/>
      <c r="J14" s="3" t="s">
        <v>36</v>
      </c>
      <c r="L14" s="3" t="s">
        <v>42</v>
      </c>
      <c r="N14" s="3" t="s">
        <v>50</v>
      </c>
      <c r="O14" s="3"/>
      <c r="P14" s="3" t="s">
        <v>51</v>
      </c>
      <c r="R14" s="3" t="s">
        <v>52</v>
      </c>
    </row>
    <row r="15" spans="1:18" x14ac:dyDescent="0.2">
      <c r="D15" s="10"/>
      <c r="E15" s="10"/>
      <c r="F15" s="3"/>
      <c r="G15" s="3"/>
      <c r="H15" s="3"/>
      <c r="I15" s="3"/>
      <c r="J15" s="3"/>
      <c r="K15" s="3"/>
      <c r="L15" s="3"/>
      <c r="N15" s="3"/>
      <c r="O15" s="3"/>
      <c r="P15" s="3"/>
      <c r="Q15" s="3"/>
    </row>
    <row r="16" spans="1:18" x14ac:dyDescent="0.2">
      <c r="F16" s="3" t="s">
        <v>53</v>
      </c>
      <c r="G16" s="3"/>
      <c r="H16" s="3" t="s">
        <v>56</v>
      </c>
      <c r="J16" s="3" t="s">
        <v>57</v>
      </c>
      <c r="K16" s="3"/>
      <c r="L16" s="3" t="s">
        <v>34</v>
      </c>
      <c r="N16" s="3" t="s">
        <v>39</v>
      </c>
      <c r="O16" s="3"/>
      <c r="P16" s="3" t="s">
        <v>58</v>
      </c>
      <c r="Q16" s="3"/>
      <c r="R16" s="3" t="s">
        <v>59</v>
      </c>
    </row>
    <row r="17" spans="1:18" x14ac:dyDescent="0.2">
      <c r="A17" s="3"/>
      <c r="B17" s="3" t="s">
        <v>47</v>
      </c>
      <c r="C17" s="3"/>
      <c r="D17" s="3" t="s">
        <v>15</v>
      </c>
      <c r="E17" s="3"/>
      <c r="F17" s="3" t="s">
        <v>7</v>
      </c>
      <c r="G17" s="3"/>
      <c r="H17" s="3" t="s">
        <v>9</v>
      </c>
      <c r="I17" s="3"/>
      <c r="J17" s="3" t="s">
        <v>28</v>
      </c>
      <c r="K17" s="3"/>
      <c r="L17" s="3" t="s">
        <v>35</v>
      </c>
      <c r="N17" s="3" t="s">
        <v>40</v>
      </c>
      <c r="O17" s="3"/>
      <c r="P17" s="3" t="s">
        <v>14</v>
      </c>
      <c r="Q17" s="3"/>
      <c r="R17" t="s">
        <v>10</v>
      </c>
    </row>
    <row r="18" spans="1:18" x14ac:dyDescent="0.2">
      <c r="A18" s="3"/>
      <c r="B18" s="4" t="s">
        <v>5</v>
      </c>
      <c r="C18" s="3"/>
      <c r="D18" s="4" t="s">
        <v>6</v>
      </c>
      <c r="E18" s="3"/>
      <c r="F18" s="4" t="s">
        <v>8</v>
      </c>
      <c r="G18" s="3"/>
      <c r="H18" s="4" t="s">
        <v>7</v>
      </c>
      <c r="I18" s="3"/>
      <c r="J18" s="4" t="s">
        <v>27</v>
      </c>
      <c r="K18" s="3"/>
      <c r="L18" s="4" t="s">
        <v>30</v>
      </c>
      <c r="N18" s="4" t="s">
        <v>41</v>
      </c>
      <c r="O18" s="3"/>
      <c r="P18" s="4" t="s">
        <v>12</v>
      </c>
      <c r="Q18" s="3"/>
      <c r="R18" s="4" t="s">
        <v>12</v>
      </c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N19" s="3"/>
      <c r="O19" s="3"/>
      <c r="P19" s="3"/>
      <c r="Q19" s="3"/>
      <c r="R19" s="3"/>
    </row>
    <row r="20" spans="1:18" x14ac:dyDescent="0.2">
      <c r="B20" s="17" t="s">
        <v>45</v>
      </c>
      <c r="C20" s="18"/>
      <c r="D20" s="18"/>
      <c r="E20" s="18"/>
    </row>
    <row r="21" spans="1:18" x14ac:dyDescent="0.2">
      <c r="B21" s="38" t="s">
        <v>105</v>
      </c>
      <c r="C21" s="18"/>
      <c r="D21" s="18"/>
      <c r="E21" s="18"/>
    </row>
    <row r="22" spans="1:18" x14ac:dyDescent="0.2">
      <c r="B22" s="18"/>
      <c r="C22" s="18"/>
      <c r="D22" s="18"/>
      <c r="E22" s="18"/>
    </row>
    <row r="23" spans="1:18" x14ac:dyDescent="0.2">
      <c r="A23" s="8" t="s">
        <v>17</v>
      </c>
      <c r="B23" s="62" t="s">
        <v>84</v>
      </c>
      <c r="D23" s="20">
        <v>0.23499999999999999</v>
      </c>
      <c r="E23" s="33"/>
      <c r="F23" s="1">
        <f t="shared" ref="F23:F32" si="0">$D$10*D23</f>
        <v>44955.5</v>
      </c>
      <c r="G23" s="1"/>
      <c r="H23" s="1">
        <f t="shared" ref="H23:H32" si="1">F23/12</f>
        <v>3746.2916666666665</v>
      </c>
      <c r="J23" s="13">
        <f t="shared" ref="J23:J32" si="2">F23/$D$8</f>
        <v>0.21407380952380953</v>
      </c>
      <c r="K23" s="13"/>
      <c r="L23" s="26">
        <v>0.214</v>
      </c>
      <c r="M23" s="72" t="str">
        <f t="shared" ref="M23:M32" si="3">IF(L23&lt;=J23,"OK","ERROR - See Note")</f>
        <v>OK</v>
      </c>
      <c r="N23" s="35" t="s">
        <v>54</v>
      </c>
      <c r="O23" s="2"/>
      <c r="P23" s="1">
        <f t="shared" ref="P23:P32" si="4">$D$8*L23</f>
        <v>44940</v>
      </c>
      <c r="Q23" s="2"/>
      <c r="R23" s="1">
        <f t="shared" ref="R23:R32" si="5">P23/12</f>
        <v>3745</v>
      </c>
    </row>
    <row r="24" spans="1:18" x14ac:dyDescent="0.2">
      <c r="A24" s="8" t="s">
        <v>17</v>
      </c>
      <c r="B24" s="62" t="s">
        <v>85</v>
      </c>
      <c r="D24" s="20">
        <v>0.52</v>
      </c>
      <c r="E24" s="33"/>
      <c r="F24" s="1">
        <f t="shared" si="0"/>
        <v>99476</v>
      </c>
      <c r="G24" s="1"/>
      <c r="H24" s="1">
        <f t="shared" si="1"/>
        <v>8289.6666666666661</v>
      </c>
      <c r="J24" s="13">
        <f t="shared" si="2"/>
        <v>0.47369523809523811</v>
      </c>
      <c r="K24" s="13"/>
      <c r="L24" s="26">
        <v>0.47360000000000002</v>
      </c>
      <c r="M24" s="72" t="str">
        <f t="shared" si="3"/>
        <v>OK</v>
      </c>
      <c r="N24" s="35" t="s">
        <v>54</v>
      </c>
      <c r="O24" s="2"/>
      <c r="P24" s="1">
        <f t="shared" si="4"/>
        <v>99456</v>
      </c>
      <c r="Q24" s="2"/>
      <c r="R24" s="1">
        <f t="shared" si="5"/>
        <v>8288</v>
      </c>
    </row>
    <row r="25" spans="1:18" x14ac:dyDescent="0.2">
      <c r="A25" s="8" t="s">
        <v>17</v>
      </c>
      <c r="B25" s="22" t="s">
        <v>31</v>
      </c>
      <c r="D25" s="20">
        <v>0</v>
      </c>
      <c r="E25" s="33"/>
      <c r="F25" s="1">
        <f t="shared" si="0"/>
        <v>0</v>
      </c>
      <c r="G25" s="1"/>
      <c r="H25" s="1">
        <f t="shared" si="1"/>
        <v>0</v>
      </c>
      <c r="J25" s="13">
        <f t="shared" si="2"/>
        <v>0</v>
      </c>
      <c r="K25" s="13"/>
      <c r="L25" s="26">
        <v>0</v>
      </c>
      <c r="M25" s="72" t="str">
        <f t="shared" si="3"/>
        <v>OK</v>
      </c>
      <c r="N25" s="35" t="s">
        <v>54</v>
      </c>
      <c r="O25" s="2"/>
      <c r="P25" s="1">
        <f t="shared" si="4"/>
        <v>0</v>
      </c>
      <c r="Q25" s="2"/>
      <c r="R25" s="1">
        <f t="shared" si="5"/>
        <v>0</v>
      </c>
    </row>
    <row r="26" spans="1:18" x14ac:dyDescent="0.2">
      <c r="A26" s="8" t="s">
        <v>17</v>
      </c>
      <c r="B26" s="22" t="s">
        <v>31</v>
      </c>
      <c r="D26" s="20">
        <v>0</v>
      </c>
      <c r="E26" s="33"/>
      <c r="F26" s="1">
        <f t="shared" si="0"/>
        <v>0</v>
      </c>
      <c r="G26" s="1"/>
      <c r="H26" s="1">
        <f t="shared" si="1"/>
        <v>0</v>
      </c>
      <c r="J26" s="13">
        <f t="shared" si="2"/>
        <v>0</v>
      </c>
      <c r="K26" s="13"/>
      <c r="L26" s="26">
        <v>0</v>
      </c>
      <c r="M26" s="72" t="str">
        <f t="shared" si="3"/>
        <v>OK</v>
      </c>
      <c r="N26" s="35" t="s">
        <v>54</v>
      </c>
      <c r="O26" s="2"/>
      <c r="P26" s="1">
        <f t="shared" si="4"/>
        <v>0</v>
      </c>
      <c r="Q26" s="2"/>
      <c r="R26" s="1">
        <f t="shared" si="5"/>
        <v>0</v>
      </c>
    </row>
    <row r="27" spans="1:18" x14ac:dyDescent="0.2">
      <c r="A27" s="8" t="s">
        <v>17</v>
      </c>
      <c r="B27" s="22" t="s">
        <v>31</v>
      </c>
      <c r="D27" s="20">
        <v>0</v>
      </c>
      <c r="E27" s="33"/>
      <c r="F27" s="1">
        <f t="shared" si="0"/>
        <v>0</v>
      </c>
      <c r="G27" s="1"/>
      <c r="H27" s="1">
        <f t="shared" si="1"/>
        <v>0</v>
      </c>
      <c r="J27" s="13">
        <f t="shared" si="2"/>
        <v>0</v>
      </c>
      <c r="K27" s="13"/>
      <c r="L27" s="26">
        <v>0</v>
      </c>
      <c r="M27" s="72" t="str">
        <f t="shared" si="3"/>
        <v>OK</v>
      </c>
      <c r="N27" s="35" t="s">
        <v>54</v>
      </c>
      <c r="O27" s="2"/>
      <c r="P27" s="1">
        <f t="shared" si="4"/>
        <v>0</v>
      </c>
      <c r="Q27" s="2"/>
      <c r="R27" s="1">
        <f t="shared" si="5"/>
        <v>0</v>
      </c>
    </row>
    <row r="28" spans="1:18" x14ac:dyDescent="0.2">
      <c r="A28" s="8" t="s">
        <v>17</v>
      </c>
      <c r="B28" s="22" t="s">
        <v>31</v>
      </c>
      <c r="D28" s="20">
        <v>0</v>
      </c>
      <c r="E28" s="33"/>
      <c r="F28" s="1">
        <f t="shared" si="0"/>
        <v>0</v>
      </c>
      <c r="G28" s="1"/>
      <c r="H28" s="1">
        <f t="shared" si="1"/>
        <v>0</v>
      </c>
      <c r="J28" s="13">
        <f t="shared" si="2"/>
        <v>0</v>
      </c>
      <c r="K28" s="13"/>
      <c r="L28" s="26">
        <v>0</v>
      </c>
      <c r="M28" s="72" t="str">
        <f t="shared" si="3"/>
        <v>OK</v>
      </c>
      <c r="N28" s="35" t="s">
        <v>54</v>
      </c>
      <c r="O28" s="2"/>
      <c r="P28" s="1">
        <f t="shared" si="4"/>
        <v>0</v>
      </c>
      <c r="Q28" s="2"/>
      <c r="R28" s="1">
        <f t="shared" si="5"/>
        <v>0</v>
      </c>
    </row>
    <row r="29" spans="1:18" x14ac:dyDescent="0.2">
      <c r="A29" s="8" t="s">
        <v>17</v>
      </c>
      <c r="B29" s="22" t="s">
        <v>31</v>
      </c>
      <c r="D29" s="20">
        <v>0</v>
      </c>
      <c r="E29" s="33"/>
      <c r="F29" s="1">
        <f t="shared" si="0"/>
        <v>0</v>
      </c>
      <c r="G29" s="1"/>
      <c r="H29" s="1">
        <f t="shared" si="1"/>
        <v>0</v>
      </c>
      <c r="J29" s="13">
        <f t="shared" si="2"/>
        <v>0</v>
      </c>
      <c r="K29" s="13"/>
      <c r="L29" s="26">
        <v>0</v>
      </c>
      <c r="M29" s="72" t="str">
        <f t="shared" si="3"/>
        <v>OK</v>
      </c>
      <c r="N29" s="35" t="s">
        <v>54</v>
      </c>
      <c r="O29" s="2"/>
      <c r="P29" s="1">
        <f t="shared" si="4"/>
        <v>0</v>
      </c>
      <c r="Q29" s="2"/>
      <c r="R29" s="1">
        <f t="shared" si="5"/>
        <v>0</v>
      </c>
    </row>
    <row r="30" spans="1:18" x14ac:dyDescent="0.2">
      <c r="A30" s="8" t="s">
        <v>17</v>
      </c>
      <c r="B30" s="22" t="s">
        <v>31</v>
      </c>
      <c r="D30" s="20">
        <v>0</v>
      </c>
      <c r="E30" s="33"/>
      <c r="F30" s="1">
        <f t="shared" si="0"/>
        <v>0</v>
      </c>
      <c r="G30" s="1"/>
      <c r="H30" s="1">
        <f t="shared" si="1"/>
        <v>0</v>
      </c>
      <c r="J30" s="13">
        <f t="shared" si="2"/>
        <v>0</v>
      </c>
      <c r="K30" s="13"/>
      <c r="L30" s="26">
        <v>0</v>
      </c>
      <c r="M30" s="72" t="str">
        <f t="shared" si="3"/>
        <v>OK</v>
      </c>
      <c r="N30" s="35" t="s">
        <v>54</v>
      </c>
      <c r="O30" s="2"/>
      <c r="P30" s="1">
        <f t="shared" si="4"/>
        <v>0</v>
      </c>
      <c r="Q30" s="2"/>
      <c r="R30" s="1">
        <f t="shared" si="5"/>
        <v>0</v>
      </c>
    </row>
    <row r="31" spans="1:18" x14ac:dyDescent="0.2">
      <c r="A31" s="8" t="s">
        <v>17</v>
      </c>
      <c r="B31" s="22" t="s">
        <v>31</v>
      </c>
      <c r="D31" s="20">
        <v>0</v>
      </c>
      <c r="E31" s="33"/>
      <c r="F31" s="1">
        <f t="shared" si="0"/>
        <v>0</v>
      </c>
      <c r="G31" s="1"/>
      <c r="H31" s="1">
        <f t="shared" si="1"/>
        <v>0</v>
      </c>
      <c r="J31" s="13">
        <f t="shared" si="2"/>
        <v>0</v>
      </c>
      <c r="K31" s="13"/>
      <c r="L31" s="26">
        <v>0</v>
      </c>
      <c r="M31" s="72" t="str">
        <f t="shared" si="3"/>
        <v>OK</v>
      </c>
      <c r="N31" s="35" t="s">
        <v>54</v>
      </c>
      <c r="O31" s="2"/>
      <c r="P31" s="1">
        <f t="shared" si="4"/>
        <v>0</v>
      </c>
      <c r="Q31" s="2"/>
      <c r="R31" s="1">
        <f t="shared" si="5"/>
        <v>0</v>
      </c>
    </row>
    <row r="32" spans="1:18" x14ac:dyDescent="0.2">
      <c r="A32" s="8" t="s">
        <v>17</v>
      </c>
      <c r="B32" s="22" t="s">
        <v>31</v>
      </c>
      <c r="D32" s="20">
        <v>0</v>
      </c>
      <c r="E32" s="33"/>
      <c r="F32" s="1">
        <f t="shared" si="0"/>
        <v>0</v>
      </c>
      <c r="G32" s="1"/>
      <c r="H32" s="1">
        <f t="shared" si="1"/>
        <v>0</v>
      </c>
      <c r="J32" s="13">
        <f t="shared" si="2"/>
        <v>0</v>
      </c>
      <c r="K32" s="13"/>
      <c r="L32" s="26">
        <v>0</v>
      </c>
      <c r="M32" s="72" t="str">
        <f t="shared" si="3"/>
        <v>OK</v>
      </c>
      <c r="N32" s="35" t="s">
        <v>54</v>
      </c>
      <c r="O32" s="2"/>
      <c r="P32" s="1">
        <f t="shared" si="4"/>
        <v>0</v>
      </c>
      <c r="Q32" s="2"/>
      <c r="R32" s="1">
        <f t="shared" si="5"/>
        <v>0</v>
      </c>
    </row>
    <row r="33" spans="2:18" x14ac:dyDescent="0.2">
      <c r="D33" s="5"/>
      <c r="E33" s="5"/>
      <c r="F33" s="1"/>
      <c r="G33" s="1"/>
      <c r="H33" s="1"/>
      <c r="J33" s="2"/>
      <c r="K33" s="2"/>
      <c r="L33" s="2"/>
      <c r="N33" s="35"/>
      <c r="O33" s="2"/>
      <c r="P33" s="1"/>
      <c r="Q33" s="2"/>
      <c r="R33" s="1"/>
    </row>
    <row r="34" spans="2:18" x14ac:dyDescent="0.2">
      <c r="D34" s="5"/>
      <c r="E34" s="5"/>
      <c r="F34" s="1"/>
      <c r="G34" s="1"/>
      <c r="H34" s="1"/>
      <c r="J34" s="2"/>
      <c r="K34" s="2"/>
      <c r="L34" s="2"/>
      <c r="N34" s="35"/>
      <c r="O34" s="2"/>
      <c r="P34" s="1"/>
      <c r="Q34" s="2"/>
      <c r="R34" s="1"/>
    </row>
    <row r="35" spans="2:18" x14ac:dyDescent="0.2">
      <c r="B35" s="17" t="s">
        <v>46</v>
      </c>
      <c r="D35" s="5"/>
      <c r="E35" s="5"/>
      <c r="F35" s="1"/>
      <c r="G35" s="1"/>
      <c r="H35" s="1"/>
      <c r="J35" s="2"/>
      <c r="K35" s="2"/>
      <c r="L35" s="2"/>
      <c r="N35" s="35"/>
      <c r="O35" s="2"/>
      <c r="P35" s="1"/>
      <c r="Q35" s="2"/>
      <c r="R35" s="1"/>
    </row>
    <row r="36" spans="2:18" x14ac:dyDescent="0.2">
      <c r="B36" s="38" t="s">
        <v>48</v>
      </c>
      <c r="D36" s="5"/>
      <c r="E36" s="5"/>
      <c r="F36" s="1"/>
      <c r="G36" s="1"/>
      <c r="H36" s="1"/>
      <c r="J36" s="2"/>
      <c r="K36" s="2"/>
      <c r="L36" s="2"/>
      <c r="N36" s="35"/>
      <c r="O36" s="2"/>
      <c r="P36" s="1"/>
      <c r="Q36" s="2"/>
      <c r="R36" s="1"/>
    </row>
    <row r="37" spans="2:18" x14ac:dyDescent="0.2">
      <c r="B37" s="61" t="s">
        <v>86</v>
      </c>
      <c r="D37" s="20">
        <v>0.15670000000000001</v>
      </c>
      <c r="E37" s="5"/>
      <c r="F37" s="1"/>
      <c r="G37" s="1"/>
      <c r="H37" s="1"/>
      <c r="J37" s="13">
        <f>SUM(D37)</f>
        <v>0.15670000000000001</v>
      </c>
      <c r="K37" s="2"/>
      <c r="L37" s="37">
        <v>0.15670000000000001</v>
      </c>
      <c r="N37" s="35" t="s">
        <v>54</v>
      </c>
      <c r="O37" s="2"/>
      <c r="P37" s="1">
        <f>$D$8*L37</f>
        <v>32907</v>
      </c>
      <c r="Q37" s="2"/>
      <c r="R37" s="1">
        <f>P37/12</f>
        <v>2742.25</v>
      </c>
    </row>
    <row r="38" spans="2:18" x14ac:dyDescent="0.2">
      <c r="B38" s="36"/>
      <c r="D38" s="20">
        <v>0</v>
      </c>
      <c r="E38" s="5"/>
      <c r="F38" s="1"/>
      <c r="G38" s="1"/>
      <c r="H38" s="1"/>
      <c r="J38" s="13">
        <f>SUM(D38)</f>
        <v>0</v>
      </c>
      <c r="K38" s="2"/>
      <c r="L38" s="37">
        <v>0</v>
      </c>
      <c r="N38" s="35" t="s">
        <v>54</v>
      </c>
      <c r="O38" s="2"/>
      <c r="P38" s="1">
        <f>$D$8*L38</f>
        <v>0</v>
      </c>
      <c r="Q38" s="2"/>
      <c r="R38" s="1">
        <f>P38/12</f>
        <v>0</v>
      </c>
    </row>
    <row r="39" spans="2:18" x14ac:dyDescent="0.2">
      <c r="B39" s="36"/>
      <c r="D39" s="20">
        <v>0</v>
      </c>
      <c r="E39" s="5"/>
      <c r="F39" s="1"/>
      <c r="G39" s="1"/>
      <c r="H39" s="1"/>
      <c r="J39" s="13">
        <f>SUM(D39)</f>
        <v>0</v>
      </c>
      <c r="K39" s="2"/>
      <c r="L39" s="37">
        <v>0</v>
      </c>
      <c r="N39" s="35" t="s">
        <v>54</v>
      </c>
      <c r="O39" s="2"/>
      <c r="P39" s="1">
        <f>$D$8*L39</f>
        <v>0</v>
      </c>
      <c r="Q39" s="2"/>
      <c r="R39" s="1">
        <f>P39/12</f>
        <v>0</v>
      </c>
    </row>
    <row r="40" spans="2:18" x14ac:dyDescent="0.2">
      <c r="B40" s="36"/>
      <c r="D40" s="20">
        <v>0</v>
      </c>
      <c r="E40" s="5"/>
      <c r="F40" s="1"/>
      <c r="G40" s="1"/>
      <c r="H40" s="1"/>
      <c r="J40" s="13">
        <f>SUM(D40)</f>
        <v>0</v>
      </c>
      <c r="K40" s="2"/>
      <c r="L40" s="37">
        <v>0</v>
      </c>
      <c r="N40" s="35" t="s">
        <v>54</v>
      </c>
      <c r="O40" s="2"/>
      <c r="P40" s="1">
        <f>$D$8*L40</f>
        <v>0</v>
      </c>
      <c r="Q40" s="2"/>
      <c r="R40" s="1">
        <f>P40/12</f>
        <v>0</v>
      </c>
    </row>
    <row r="41" spans="2:18" x14ac:dyDescent="0.2">
      <c r="B41" s="36"/>
      <c r="D41" s="20">
        <v>0</v>
      </c>
      <c r="E41" s="5"/>
      <c r="F41" s="1"/>
      <c r="G41" s="1"/>
      <c r="H41" s="1"/>
      <c r="J41" s="13">
        <f>SUM(D41)</f>
        <v>0</v>
      </c>
      <c r="K41" s="2"/>
      <c r="L41" s="37">
        <v>0</v>
      </c>
      <c r="N41" s="35" t="s">
        <v>54</v>
      </c>
      <c r="O41" s="2"/>
      <c r="P41" s="1">
        <f>$D$8*L41</f>
        <v>0</v>
      </c>
      <c r="Q41" s="2"/>
      <c r="R41" s="1">
        <f>P41/12</f>
        <v>0</v>
      </c>
    </row>
    <row r="42" spans="2:18" x14ac:dyDescent="0.2">
      <c r="D42" s="5"/>
      <c r="E42" s="5"/>
      <c r="F42" s="1"/>
      <c r="G42" s="1"/>
      <c r="H42" s="1"/>
      <c r="J42" s="2"/>
      <c r="K42" s="2"/>
      <c r="L42" s="2"/>
      <c r="N42" s="35"/>
      <c r="O42" s="2"/>
      <c r="P42" s="1"/>
      <c r="Q42" s="2"/>
      <c r="R42" s="1"/>
    </row>
    <row r="43" spans="2:18" x14ac:dyDescent="0.2">
      <c r="D43" s="5"/>
      <c r="E43" s="5"/>
      <c r="F43" s="1"/>
      <c r="G43" s="1"/>
      <c r="H43" s="1"/>
      <c r="J43" s="2"/>
      <c r="K43" s="2"/>
      <c r="L43" s="2"/>
      <c r="N43" s="35"/>
      <c r="O43" s="2"/>
      <c r="P43" s="1"/>
      <c r="Q43" s="2"/>
      <c r="R43" s="1"/>
    </row>
    <row r="44" spans="2:18" ht="13.5" thickBot="1" x14ac:dyDescent="0.25">
      <c r="B44" s="17" t="s">
        <v>32</v>
      </c>
      <c r="C44" s="18"/>
      <c r="D44" s="19"/>
      <c r="E44" s="19"/>
      <c r="F44" s="1"/>
      <c r="G44" s="1"/>
      <c r="H44" s="1"/>
      <c r="J44" s="2"/>
      <c r="K44" s="2"/>
      <c r="L44" s="2"/>
      <c r="N44" s="35"/>
      <c r="O44" s="2"/>
      <c r="P44" s="1"/>
      <c r="Q44" s="2"/>
      <c r="R44" s="1"/>
    </row>
    <row r="45" spans="2:18" x14ac:dyDescent="0.2">
      <c r="B45" s="22">
        <v>40000</v>
      </c>
      <c r="D45" s="20">
        <v>8.8300000000000003E-2</v>
      </c>
      <c r="E45" s="33"/>
      <c r="F45" s="53" t="s">
        <v>109</v>
      </c>
      <c r="G45" s="59"/>
      <c r="H45" s="59"/>
      <c r="I45" s="50"/>
      <c r="J45" s="13">
        <f>SUM(D45)</f>
        <v>8.8300000000000003E-2</v>
      </c>
      <c r="K45" s="2"/>
      <c r="L45" s="26">
        <v>0.15570000000000001</v>
      </c>
      <c r="N45" s="35" t="s">
        <v>55</v>
      </c>
      <c r="O45" s="2"/>
      <c r="P45" s="1">
        <f>$D$8*L45</f>
        <v>32697</v>
      </c>
      <c r="Q45" s="2"/>
      <c r="R45" s="1">
        <f>P45/12</f>
        <v>2724.75</v>
      </c>
    </row>
    <row r="46" spans="2:18" x14ac:dyDescent="0.2">
      <c r="B46" s="22"/>
      <c r="D46" s="20">
        <v>0</v>
      </c>
      <c r="E46" s="33"/>
      <c r="F46" s="54" t="s">
        <v>110</v>
      </c>
      <c r="G46" s="8"/>
      <c r="H46" s="8"/>
      <c r="I46" s="51"/>
      <c r="J46" s="13">
        <f>SUM(D46)</f>
        <v>0</v>
      </c>
      <c r="K46" s="2"/>
      <c r="L46" s="26">
        <v>0</v>
      </c>
      <c r="N46" s="35" t="s">
        <v>55</v>
      </c>
      <c r="O46" s="2"/>
      <c r="P46" s="1">
        <f>$D$8*L46</f>
        <v>0</v>
      </c>
      <c r="Q46" s="2"/>
      <c r="R46" s="1">
        <f>P46/12</f>
        <v>0</v>
      </c>
    </row>
    <row r="47" spans="2:18" ht="13.5" thickBot="1" x14ac:dyDescent="0.25">
      <c r="B47" s="22"/>
      <c r="D47" s="20">
        <v>0</v>
      </c>
      <c r="E47" s="33"/>
      <c r="F47" s="55" t="s">
        <v>111</v>
      </c>
      <c r="G47" s="75"/>
      <c r="H47" s="75"/>
      <c r="I47" s="52"/>
      <c r="J47" s="13">
        <f>SUM(D47)</f>
        <v>0</v>
      </c>
      <c r="K47" s="2"/>
      <c r="L47" s="26">
        <v>0</v>
      </c>
      <c r="N47" s="35" t="s">
        <v>55</v>
      </c>
      <c r="O47" s="2"/>
      <c r="P47" s="1">
        <f>$D$8*L47</f>
        <v>0</v>
      </c>
      <c r="Q47" s="2"/>
      <c r="R47" s="1">
        <f>P47/12</f>
        <v>0</v>
      </c>
    </row>
    <row r="48" spans="2:18" x14ac:dyDescent="0.2">
      <c r="B48" s="22" t="s">
        <v>31</v>
      </c>
      <c r="D48" s="21">
        <v>0</v>
      </c>
      <c r="E48" s="34"/>
      <c r="F48" s="1"/>
      <c r="G48" s="1"/>
      <c r="H48" s="1"/>
      <c r="J48" s="13">
        <f>SUM(D48)</f>
        <v>0</v>
      </c>
      <c r="K48" s="2"/>
      <c r="L48" s="26">
        <v>0</v>
      </c>
      <c r="N48" s="35" t="s">
        <v>55</v>
      </c>
      <c r="O48" s="2"/>
      <c r="P48" s="1">
        <f>$D$8*L48</f>
        <v>0</v>
      </c>
      <c r="Q48" s="2"/>
      <c r="R48" s="1">
        <f>P48/12</f>
        <v>0</v>
      </c>
    </row>
    <row r="49" spans="1:18" x14ac:dyDescent="0.2">
      <c r="D49" s="6"/>
      <c r="E49" s="2"/>
      <c r="J49" s="6"/>
      <c r="K49" s="2"/>
      <c r="L49" s="6"/>
      <c r="N49" s="2"/>
      <c r="O49" s="2"/>
      <c r="P49" s="6"/>
      <c r="Q49" s="2"/>
    </row>
    <row r="50" spans="1:18" x14ac:dyDescent="0.2">
      <c r="D50" s="39">
        <f>SUM(D23:D48)</f>
        <v>1</v>
      </c>
      <c r="E50" s="25"/>
      <c r="F50" s="72" t="str">
        <f>IF(OR(D50=100%,D50=0%),"OK ","ERROR - Should be 100%")</f>
        <v xml:space="preserve">OK </v>
      </c>
      <c r="J50" s="2"/>
      <c r="K50" s="2"/>
      <c r="L50" s="2"/>
      <c r="N50" s="2"/>
      <c r="O50" s="2"/>
      <c r="P50" s="11">
        <f>SUM(P23:P49)</f>
        <v>210000</v>
      </c>
      <c r="Q50" s="2"/>
    </row>
    <row r="51" spans="1:18" ht="13.5" thickBot="1" x14ac:dyDescent="0.25">
      <c r="D51" s="2"/>
      <c r="E51" s="2"/>
      <c r="J51" s="2"/>
      <c r="K51" s="2"/>
      <c r="L51" s="2"/>
      <c r="N51" s="2"/>
      <c r="O51" s="2"/>
      <c r="P51" s="2"/>
      <c r="Q51" s="2"/>
    </row>
    <row r="52" spans="1:18" ht="16.5" thickBot="1" x14ac:dyDescent="0.3">
      <c r="A52" s="8"/>
      <c r="C52" s="53" t="s">
        <v>113</v>
      </c>
      <c r="D52" s="76"/>
      <c r="E52" s="77"/>
      <c r="F52" s="50"/>
      <c r="G52" s="7"/>
      <c r="H52" s="14"/>
      <c r="J52" s="15">
        <f>SUM(J23:J48)</f>
        <v>0.93276904761904778</v>
      </c>
      <c r="K52" s="41" t="s">
        <v>61</v>
      </c>
      <c r="L52" s="27">
        <f>SUM(L20:L49)</f>
        <v>1</v>
      </c>
      <c r="M52" s="73" t="str">
        <f>IF(OR(L52=100%,L52=0%),"OK","ERROR - Should be 100%")</f>
        <v>OK</v>
      </c>
      <c r="N52" s="7"/>
      <c r="O52" s="7"/>
      <c r="Q52" s="7"/>
      <c r="R52" s="7"/>
    </row>
    <row r="53" spans="1:18" ht="13.5" thickTop="1" x14ac:dyDescent="0.2">
      <c r="C53" s="54" t="s">
        <v>114</v>
      </c>
      <c r="E53" s="2"/>
      <c r="F53" s="51"/>
      <c r="G53" s="7"/>
      <c r="J53" s="7"/>
      <c r="K53" s="8"/>
      <c r="L53" s="7"/>
      <c r="M53" s="69"/>
      <c r="N53" s="7"/>
      <c r="O53" s="43" t="s">
        <v>66</v>
      </c>
      <c r="P53" s="44"/>
      <c r="Q53" s="43" t="s">
        <v>117</v>
      </c>
      <c r="R53" s="50"/>
    </row>
    <row r="54" spans="1:18" x14ac:dyDescent="0.2">
      <c r="C54" s="54" t="s">
        <v>115</v>
      </c>
      <c r="E54" s="2"/>
      <c r="F54" s="51"/>
      <c r="K54" s="12" t="s">
        <v>29</v>
      </c>
      <c r="L54" s="7" t="s">
        <v>23</v>
      </c>
      <c r="N54" s="2"/>
      <c r="O54" s="45" t="s">
        <v>62</v>
      </c>
      <c r="P54" s="46"/>
      <c r="Q54" s="45" t="s">
        <v>62</v>
      </c>
      <c r="R54" s="51"/>
    </row>
    <row r="55" spans="1:18" x14ac:dyDescent="0.2">
      <c r="C55" s="54" t="s">
        <v>116</v>
      </c>
      <c r="E55" s="2"/>
      <c r="F55" s="51"/>
      <c r="L55" s="7" t="s">
        <v>24</v>
      </c>
      <c r="N55" s="2"/>
      <c r="O55" s="45" t="s">
        <v>63</v>
      </c>
      <c r="P55" s="46"/>
      <c r="Q55" s="45" t="s">
        <v>63</v>
      </c>
      <c r="R55" s="51"/>
    </row>
    <row r="56" spans="1:18" ht="13.5" thickBot="1" x14ac:dyDescent="0.25">
      <c r="C56" s="55" t="s">
        <v>112</v>
      </c>
      <c r="D56" s="75"/>
      <c r="E56" s="78"/>
      <c r="F56" s="52"/>
      <c r="L56" s="7" t="s">
        <v>25</v>
      </c>
      <c r="N56" s="2"/>
      <c r="O56" s="45" t="s">
        <v>64</v>
      </c>
      <c r="P56" s="47"/>
      <c r="Q56" s="45" t="s">
        <v>64</v>
      </c>
      <c r="R56" s="51"/>
    </row>
    <row r="57" spans="1:18" x14ac:dyDescent="0.2">
      <c r="C57" s="8"/>
      <c r="E57" s="2"/>
      <c r="L57" s="7" t="s">
        <v>26</v>
      </c>
      <c r="N57" s="2"/>
      <c r="O57" s="45" t="s">
        <v>65</v>
      </c>
      <c r="P57" s="47"/>
      <c r="Q57" s="45" t="s">
        <v>65</v>
      </c>
      <c r="R57" s="51"/>
    </row>
    <row r="58" spans="1:18" ht="16.5" thickBot="1" x14ac:dyDescent="0.3">
      <c r="D58" s="2"/>
      <c r="E58" s="2"/>
      <c r="L58" s="2"/>
      <c r="N58" s="2"/>
      <c r="O58" s="48" t="s">
        <v>67</v>
      </c>
      <c r="P58" s="49"/>
      <c r="Q58" s="48" t="s">
        <v>68</v>
      </c>
      <c r="R58" s="52"/>
    </row>
    <row r="59" spans="1:18" ht="15" thickTop="1" x14ac:dyDescent="0.2">
      <c r="A59" s="70"/>
      <c r="B59" s="70" t="s">
        <v>106</v>
      </c>
      <c r="C59" s="71" t="s">
        <v>118</v>
      </c>
      <c r="D59" s="71"/>
      <c r="E59" s="71"/>
      <c r="F59" s="71"/>
      <c r="G59" s="71"/>
      <c r="H59" s="71"/>
      <c r="I59" s="71"/>
      <c r="J59" s="79" t="s">
        <v>121</v>
      </c>
      <c r="K59" s="80"/>
      <c r="L59" s="81"/>
      <c r="M59" s="82"/>
      <c r="N59" s="2"/>
      <c r="O59" s="2"/>
      <c r="P59" s="2"/>
      <c r="Q59" s="2"/>
      <c r="R59" s="2"/>
    </row>
    <row r="60" spans="1:18" ht="14.25" x14ac:dyDescent="0.2">
      <c r="B60" s="71"/>
      <c r="C60" s="71" t="s">
        <v>119</v>
      </c>
      <c r="D60" s="71"/>
      <c r="E60" s="71"/>
      <c r="F60" s="71"/>
      <c r="G60" s="71"/>
      <c r="H60" s="71"/>
      <c r="I60" s="71"/>
      <c r="J60" s="83" t="s">
        <v>122</v>
      </c>
      <c r="L60" s="2"/>
      <c r="M60" s="84"/>
      <c r="N60" s="16" t="s">
        <v>126</v>
      </c>
      <c r="O60" s="8"/>
      <c r="P60" s="8"/>
    </row>
    <row r="61" spans="1:18" ht="14.25" x14ac:dyDescent="0.2">
      <c r="C61" s="71" t="s">
        <v>120</v>
      </c>
      <c r="D61" s="71"/>
      <c r="J61" s="83" t="s">
        <v>123</v>
      </c>
      <c r="L61" s="2"/>
      <c r="M61" s="84"/>
      <c r="N61" s="8" t="s">
        <v>127</v>
      </c>
      <c r="O61" s="8"/>
      <c r="P61" s="8"/>
    </row>
    <row r="62" spans="1:18" ht="14.25" x14ac:dyDescent="0.2">
      <c r="C62" s="71" t="s">
        <v>107</v>
      </c>
      <c r="J62" s="83" t="s">
        <v>125</v>
      </c>
      <c r="M62" s="84"/>
      <c r="N62" s="8" t="s">
        <v>128</v>
      </c>
      <c r="O62" s="8"/>
      <c r="P62" s="8"/>
    </row>
    <row r="63" spans="1:18" ht="13.5" thickBot="1" x14ac:dyDescent="0.25">
      <c r="A63" s="16" t="s">
        <v>44</v>
      </c>
      <c r="J63" s="85" t="s">
        <v>124</v>
      </c>
      <c r="K63" s="74"/>
      <c r="L63" s="74"/>
      <c r="M63" s="86"/>
      <c r="N63" s="8" t="s">
        <v>129</v>
      </c>
      <c r="O63" s="8"/>
      <c r="P63" s="8"/>
    </row>
    <row r="64" spans="1:18" ht="13.5" thickTop="1" x14ac:dyDescent="0.2">
      <c r="D64" s="8"/>
      <c r="J64" s="7"/>
      <c r="O64" s="8"/>
      <c r="P64" s="8"/>
    </row>
    <row r="65" spans="4:16" x14ac:dyDescent="0.2">
      <c r="D65" s="8"/>
      <c r="J65" s="7"/>
      <c r="O65" s="8"/>
      <c r="P65" s="8"/>
    </row>
    <row r="66" spans="4:16" x14ac:dyDescent="0.2">
      <c r="D66" s="8"/>
    </row>
    <row r="67" spans="4:16" x14ac:dyDescent="0.2">
      <c r="D67" s="8"/>
      <c r="L67" s="7"/>
      <c r="M67"/>
    </row>
    <row r="68" spans="4:16" x14ac:dyDescent="0.2">
      <c r="D68" s="8"/>
      <c r="L68" s="7"/>
      <c r="M68"/>
    </row>
    <row r="69" spans="4:16" x14ac:dyDescent="0.2">
      <c r="D69" s="8"/>
      <c r="L69" s="7"/>
      <c r="M69"/>
    </row>
    <row r="70" spans="4:16" x14ac:dyDescent="0.2">
      <c r="D70" s="8"/>
      <c r="L70" s="7"/>
      <c r="M70"/>
    </row>
    <row r="71" spans="4:16" x14ac:dyDescent="0.2">
      <c r="D71" s="8"/>
      <c r="L71" s="7"/>
      <c r="M71"/>
    </row>
  </sheetData>
  <customSheetViews>
    <customSheetView guid="{49F09BD4-FF2E-4BBE-87C9-6FFAAD6728F1}" scale="75" topLeftCell="B1">
      <selection activeCell="H42" sqref="H42"/>
      <pageMargins left="0.25" right="0.25" top="0.25" bottom="0.25" header="0.5" footer="0.5"/>
      <pageSetup scale="70" orientation="landscape" r:id="rId1"/>
      <headerFooter alignWithMargins="0"/>
    </customSheetView>
  </customSheetViews>
  <mergeCells count="3">
    <mergeCell ref="B1:R1"/>
    <mergeCell ref="B3:R3"/>
    <mergeCell ref="B2:R2"/>
  </mergeCells>
  <phoneticPr fontId="0" type="noConversion"/>
  <pageMargins left="0.25" right="0.25" top="0.25" bottom="0.25" header="0.5" footer="0.5"/>
  <pageSetup scale="7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6"/>
  <sheetViews>
    <sheetView view="pageBreakPreview" zoomScale="60" zoomScaleNormal="75" workbookViewId="0">
      <selection activeCell="O46" sqref="O46"/>
    </sheetView>
  </sheetViews>
  <sheetFormatPr defaultRowHeight="12.75" x14ac:dyDescent="0.2"/>
  <cols>
    <col min="1" max="1" width="3.5703125" customWidth="1"/>
    <col min="2" max="2" width="18.7109375" customWidth="1"/>
    <col min="3" max="3" width="2.5703125" customWidth="1"/>
    <col min="4" max="4" width="15.28515625" customWidth="1"/>
    <col min="5" max="5" width="4.5703125" customWidth="1"/>
    <col min="6" max="6" width="17.28515625" customWidth="1"/>
    <col min="7" max="7" width="2.5703125" customWidth="1"/>
    <col min="8" max="8" width="12.7109375" customWidth="1"/>
    <col min="9" max="9" width="2.7109375" customWidth="1"/>
    <col min="10" max="10" width="18.28515625" customWidth="1"/>
    <col min="11" max="11" width="12.28515625" customWidth="1"/>
    <col min="12" max="12" width="19.7109375" customWidth="1"/>
    <col min="13" max="13" width="4.5703125" customWidth="1"/>
    <col min="14" max="14" width="30.5703125" customWidth="1"/>
    <col min="15" max="15" width="3.5703125" customWidth="1"/>
    <col min="16" max="16" width="15.7109375" customWidth="1"/>
    <col min="17" max="17" width="5.5703125" customWidth="1"/>
    <col min="18" max="18" width="11.28515625" customWidth="1"/>
    <col min="19" max="19" width="10.7109375" customWidth="1"/>
  </cols>
  <sheetData>
    <row r="1" spans="1:18" ht="23.25" x14ac:dyDescent="0.35">
      <c r="B1" s="174" t="s">
        <v>20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</row>
    <row r="2" spans="1:18" ht="18" customHeight="1" x14ac:dyDescent="0.2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18" ht="18" customHeight="1" x14ac:dyDescent="0.2">
      <c r="B3" s="175" t="s">
        <v>21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18" ht="12.75" customHeight="1" x14ac:dyDescent="0.25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8" ht="12.75" customHeight="1" x14ac:dyDescent="0.2"/>
    <row r="6" spans="1:18" x14ac:dyDescent="0.2">
      <c r="B6" t="s">
        <v>0</v>
      </c>
      <c r="D6" s="40" t="s">
        <v>60</v>
      </c>
    </row>
    <row r="7" spans="1:18" ht="13.5" thickBot="1" x14ac:dyDescent="0.25">
      <c r="I7" s="12" t="s">
        <v>16</v>
      </c>
      <c r="J7" t="s">
        <v>43</v>
      </c>
    </row>
    <row r="8" spans="1:18" ht="13.5" thickBot="1" x14ac:dyDescent="0.25">
      <c r="A8" s="8" t="s">
        <v>2</v>
      </c>
      <c r="B8" t="s">
        <v>1</v>
      </c>
      <c r="D8" s="24">
        <v>210000</v>
      </c>
      <c r="E8" s="1"/>
      <c r="F8" s="1"/>
      <c r="G8" s="1"/>
      <c r="H8" s="1"/>
      <c r="J8" t="s">
        <v>95</v>
      </c>
      <c r="O8" s="1"/>
      <c r="P8" s="1"/>
      <c r="Q8" s="1"/>
    </row>
    <row r="9" spans="1:18" x14ac:dyDescent="0.2">
      <c r="D9" s="1"/>
      <c r="E9" s="1"/>
      <c r="F9" s="1"/>
      <c r="G9" s="1"/>
      <c r="H9" s="1"/>
      <c r="J9" t="s">
        <v>94</v>
      </c>
      <c r="O9" s="1"/>
      <c r="P9" s="1"/>
      <c r="Q9" s="1"/>
    </row>
    <row r="10" spans="1:18" x14ac:dyDescent="0.2">
      <c r="A10" t="s">
        <v>3</v>
      </c>
      <c r="B10" t="s">
        <v>19</v>
      </c>
      <c r="D10" s="11">
        <v>186600</v>
      </c>
      <c r="E10" s="11"/>
      <c r="F10" s="1"/>
      <c r="G10" s="1"/>
      <c r="H10" s="1"/>
      <c r="J10" s="1"/>
      <c r="K10" s="1"/>
      <c r="L10" s="1"/>
      <c r="M10" s="1"/>
      <c r="N10" s="1"/>
      <c r="O10" s="1"/>
      <c r="P10" s="1"/>
      <c r="Q10" s="1"/>
    </row>
    <row r="11" spans="1:18" x14ac:dyDescent="0.2">
      <c r="B11" t="s">
        <v>18</v>
      </c>
      <c r="D11" s="1"/>
      <c r="E11" s="1"/>
      <c r="H11" s="23" t="s">
        <v>33</v>
      </c>
      <c r="I11" s="22"/>
      <c r="J11" s="22"/>
      <c r="K11" s="22"/>
      <c r="L11" s="22"/>
      <c r="M11" s="22"/>
      <c r="N11" s="22"/>
      <c r="O11" s="22"/>
      <c r="P11" s="22"/>
      <c r="Q11" s="32"/>
    </row>
    <row r="12" spans="1:18" x14ac:dyDescent="0.2">
      <c r="B12" t="s">
        <v>22</v>
      </c>
      <c r="H12" s="28" t="s">
        <v>38</v>
      </c>
      <c r="I12" s="29"/>
      <c r="J12" s="29"/>
      <c r="K12" s="29"/>
      <c r="L12" s="29"/>
      <c r="M12" s="29"/>
      <c r="N12" s="29"/>
      <c r="O12" s="29"/>
      <c r="P12" s="29"/>
      <c r="Q12" s="29"/>
    </row>
    <row r="13" spans="1:18" x14ac:dyDescent="0.2">
      <c r="H13" s="30" t="s">
        <v>37</v>
      </c>
      <c r="I13" s="31"/>
      <c r="J13" s="31"/>
      <c r="K13" s="31"/>
      <c r="L13" s="31"/>
      <c r="M13" s="31"/>
      <c r="N13" s="31"/>
      <c r="O13" s="31"/>
      <c r="P13" s="31"/>
      <c r="Q13" s="31"/>
    </row>
    <row r="14" spans="1:18" x14ac:dyDescent="0.2">
      <c r="D14" s="56" t="s">
        <v>4</v>
      </c>
      <c r="E14" s="10"/>
      <c r="F14" s="42" t="s">
        <v>11</v>
      </c>
      <c r="G14" s="3"/>
      <c r="H14" s="42" t="s">
        <v>13</v>
      </c>
      <c r="I14" s="3"/>
      <c r="J14" s="3" t="s">
        <v>36</v>
      </c>
      <c r="L14" s="42" t="s">
        <v>42</v>
      </c>
      <c r="N14" s="3" t="s">
        <v>50</v>
      </c>
      <c r="O14" s="3"/>
      <c r="P14" s="42" t="s">
        <v>51</v>
      </c>
      <c r="R14" s="42" t="s">
        <v>52</v>
      </c>
    </row>
    <row r="15" spans="1:18" x14ac:dyDescent="0.2">
      <c r="D15" s="10"/>
      <c r="E15" s="1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8" x14ac:dyDescent="0.2">
      <c r="F16" s="3" t="s">
        <v>53</v>
      </c>
      <c r="G16" s="3"/>
      <c r="H16" s="3" t="s">
        <v>56</v>
      </c>
      <c r="J16" s="3" t="s">
        <v>57</v>
      </c>
      <c r="K16" s="3"/>
      <c r="L16" s="3" t="s">
        <v>34</v>
      </c>
      <c r="M16" s="3"/>
      <c r="N16" s="3" t="s">
        <v>39</v>
      </c>
      <c r="O16" s="3"/>
      <c r="P16" s="3" t="s">
        <v>58</v>
      </c>
      <c r="Q16" s="3"/>
      <c r="R16" s="3" t="s">
        <v>59</v>
      </c>
    </row>
    <row r="17" spans="1:18" x14ac:dyDescent="0.2">
      <c r="A17" s="3"/>
      <c r="B17" s="3" t="s">
        <v>47</v>
      </c>
      <c r="C17" s="3"/>
      <c r="D17" s="3" t="s">
        <v>15</v>
      </c>
      <c r="E17" s="3"/>
      <c r="F17" s="3" t="s">
        <v>7</v>
      </c>
      <c r="G17" s="3"/>
      <c r="H17" s="3" t="s">
        <v>9</v>
      </c>
      <c r="I17" s="3"/>
      <c r="J17" s="3" t="s">
        <v>28</v>
      </c>
      <c r="K17" s="3"/>
      <c r="L17" s="3" t="s">
        <v>35</v>
      </c>
      <c r="M17" s="3"/>
      <c r="N17" s="3" t="s">
        <v>40</v>
      </c>
      <c r="O17" s="3"/>
      <c r="P17" s="3" t="s">
        <v>14</v>
      </c>
      <c r="Q17" s="3"/>
      <c r="R17" t="s">
        <v>10</v>
      </c>
    </row>
    <row r="18" spans="1:18" x14ac:dyDescent="0.2">
      <c r="A18" s="3"/>
      <c r="B18" s="4" t="s">
        <v>5</v>
      </c>
      <c r="C18" s="3"/>
      <c r="D18" s="4" t="s">
        <v>6</v>
      </c>
      <c r="E18" s="3"/>
      <c r="F18" s="4" t="s">
        <v>8</v>
      </c>
      <c r="G18" s="3"/>
      <c r="H18" s="4" t="s">
        <v>7</v>
      </c>
      <c r="I18" s="3"/>
      <c r="J18" s="4" t="s">
        <v>27</v>
      </c>
      <c r="K18" s="3"/>
      <c r="L18" s="4" t="s">
        <v>30</v>
      </c>
      <c r="M18" s="3"/>
      <c r="N18" s="4" t="s">
        <v>41</v>
      </c>
      <c r="O18" s="3"/>
      <c r="P18" s="4" t="s">
        <v>12</v>
      </c>
      <c r="Q18" s="3"/>
      <c r="R18" s="4" t="s">
        <v>12</v>
      </c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B20" s="17" t="s">
        <v>45</v>
      </c>
      <c r="C20" s="18"/>
      <c r="D20" s="18"/>
      <c r="E20" s="18"/>
    </row>
    <row r="21" spans="1:18" x14ac:dyDescent="0.2">
      <c r="B21" s="38" t="s">
        <v>49</v>
      </c>
      <c r="C21" s="18"/>
      <c r="D21" s="18"/>
      <c r="E21" s="18"/>
    </row>
    <row r="22" spans="1:18" x14ac:dyDescent="0.2">
      <c r="B22" s="18"/>
      <c r="C22" s="18"/>
      <c r="D22" s="18"/>
      <c r="E22" s="18"/>
    </row>
    <row r="23" spans="1:18" x14ac:dyDescent="0.2">
      <c r="A23" s="8" t="s">
        <v>17</v>
      </c>
      <c r="B23" s="62" t="s">
        <v>84</v>
      </c>
      <c r="D23" s="20">
        <v>0.23499999999999999</v>
      </c>
      <c r="E23" s="33"/>
      <c r="F23" s="1">
        <f>$D$10*D23</f>
        <v>43851</v>
      </c>
      <c r="G23" s="1"/>
      <c r="H23" s="1">
        <f>F23/12</f>
        <v>3654.25</v>
      </c>
      <c r="J23" s="13">
        <f>F23/$D$8</f>
        <v>0.2088142857142857</v>
      </c>
      <c r="K23" s="13"/>
      <c r="L23" s="26">
        <v>0.20880000000000001</v>
      </c>
      <c r="M23" s="2"/>
      <c r="N23" s="35" t="s">
        <v>54</v>
      </c>
      <c r="O23" s="2"/>
      <c r="P23" s="1">
        <f>$D$8*L23</f>
        <v>43848</v>
      </c>
      <c r="Q23" s="2"/>
      <c r="R23" s="1">
        <f>P23/12</f>
        <v>3654</v>
      </c>
    </row>
    <row r="24" spans="1:18" x14ac:dyDescent="0.2">
      <c r="A24" s="8" t="s">
        <v>17</v>
      </c>
      <c r="B24" s="62" t="s">
        <v>85</v>
      </c>
      <c r="D24" s="20">
        <v>0.52</v>
      </c>
      <c r="E24" s="33"/>
      <c r="F24" s="1">
        <f>$D$10*D24</f>
        <v>97032</v>
      </c>
      <c r="G24" s="1"/>
      <c r="H24" s="1">
        <f>F24/12</f>
        <v>8086</v>
      </c>
      <c r="J24" s="13">
        <f>F24/$D$8</f>
        <v>0.46205714285714283</v>
      </c>
      <c r="K24" s="13"/>
      <c r="L24" s="26">
        <v>0.46200000000000002</v>
      </c>
      <c r="M24" s="2"/>
      <c r="N24" s="35" t="s">
        <v>54</v>
      </c>
      <c r="O24" s="2"/>
      <c r="P24" s="1">
        <f>$D$8*L24</f>
        <v>97020</v>
      </c>
      <c r="Q24" s="2"/>
      <c r="R24" s="1">
        <f>P24/12</f>
        <v>8085</v>
      </c>
    </row>
    <row r="25" spans="1:18" ht="12" customHeight="1" x14ac:dyDescent="0.2">
      <c r="A25" s="8" t="s">
        <v>17</v>
      </c>
      <c r="B25" s="22" t="s">
        <v>31</v>
      </c>
      <c r="D25" s="20">
        <v>0</v>
      </c>
      <c r="E25" s="33"/>
      <c r="F25" s="1">
        <f>$D$10*D25</f>
        <v>0</v>
      </c>
      <c r="G25" s="1"/>
      <c r="H25" s="1">
        <f>F25/12</f>
        <v>0</v>
      </c>
      <c r="J25" s="13">
        <f>F25/$D$8</f>
        <v>0</v>
      </c>
      <c r="K25" s="13"/>
      <c r="L25" s="26">
        <v>0</v>
      </c>
      <c r="M25" s="2"/>
      <c r="N25" s="35" t="s">
        <v>54</v>
      </c>
      <c r="O25" s="2"/>
      <c r="P25" s="1">
        <f>$D$8*L25</f>
        <v>0</v>
      </c>
      <c r="Q25" s="2"/>
      <c r="R25" s="1">
        <f>P25/12</f>
        <v>0</v>
      </c>
    </row>
    <row r="26" spans="1:18" x14ac:dyDescent="0.2">
      <c r="A26" s="8" t="s">
        <v>17</v>
      </c>
      <c r="B26" s="22" t="s">
        <v>31</v>
      </c>
      <c r="D26" s="20">
        <v>0</v>
      </c>
      <c r="E26" s="33"/>
      <c r="F26" s="1">
        <f>$D$10*D26</f>
        <v>0</v>
      </c>
      <c r="G26" s="1"/>
      <c r="H26" s="1">
        <f>F26/12</f>
        <v>0</v>
      </c>
      <c r="J26" s="13">
        <f>F26/$D$8</f>
        <v>0</v>
      </c>
      <c r="K26" s="13"/>
      <c r="L26" s="26">
        <v>0</v>
      </c>
      <c r="M26" s="2"/>
      <c r="N26" s="35" t="s">
        <v>54</v>
      </c>
      <c r="O26" s="2"/>
      <c r="P26" s="1">
        <f>$D$8*L26</f>
        <v>0</v>
      </c>
      <c r="Q26" s="2"/>
      <c r="R26" s="1">
        <f>P26/12</f>
        <v>0</v>
      </c>
    </row>
    <row r="27" spans="1:18" x14ac:dyDescent="0.2">
      <c r="A27" s="8" t="s">
        <v>17</v>
      </c>
      <c r="B27" s="22" t="s">
        <v>31</v>
      </c>
      <c r="D27" s="20">
        <v>0</v>
      </c>
      <c r="E27" s="33"/>
      <c r="F27" s="1">
        <f>$D$10*D27</f>
        <v>0</v>
      </c>
      <c r="G27" s="1"/>
      <c r="H27" s="1">
        <f>F27/12</f>
        <v>0</v>
      </c>
      <c r="J27" s="13">
        <f>F27/$D$8</f>
        <v>0</v>
      </c>
      <c r="K27" s="13"/>
      <c r="L27" s="26">
        <v>0</v>
      </c>
      <c r="M27" s="2"/>
      <c r="N27" s="35" t="s">
        <v>54</v>
      </c>
      <c r="O27" s="2"/>
      <c r="P27" s="1">
        <f>$D$8*L27</f>
        <v>0</v>
      </c>
      <c r="Q27" s="2"/>
      <c r="R27" s="1">
        <f>P27/12</f>
        <v>0</v>
      </c>
    </row>
    <row r="28" spans="1:18" x14ac:dyDescent="0.2">
      <c r="D28" s="5"/>
      <c r="E28" s="5"/>
      <c r="F28" s="1"/>
      <c r="G28" s="1"/>
      <c r="H28" s="1"/>
      <c r="J28" s="2"/>
      <c r="K28" s="2"/>
      <c r="L28" s="2"/>
      <c r="M28" s="2"/>
      <c r="N28" s="35"/>
      <c r="O28" s="2"/>
      <c r="P28" s="1"/>
      <c r="Q28" s="2"/>
      <c r="R28" s="1"/>
    </row>
    <row r="29" spans="1:18" x14ac:dyDescent="0.2">
      <c r="D29" s="5"/>
      <c r="E29" s="5"/>
      <c r="F29" s="1"/>
      <c r="G29" s="1"/>
      <c r="H29" s="1"/>
      <c r="J29" s="2"/>
      <c r="K29" s="2"/>
      <c r="L29" s="2"/>
      <c r="M29" s="2"/>
      <c r="N29" s="35"/>
      <c r="O29" s="2"/>
      <c r="P29" s="1"/>
      <c r="Q29" s="2"/>
      <c r="R29" s="1"/>
    </row>
    <row r="30" spans="1:18" x14ac:dyDescent="0.2">
      <c r="B30" s="17" t="s">
        <v>46</v>
      </c>
      <c r="D30" s="5"/>
      <c r="E30" s="5"/>
      <c r="F30" s="1"/>
      <c r="G30" s="1"/>
      <c r="H30" s="1"/>
      <c r="J30" s="2"/>
      <c r="K30" s="2"/>
      <c r="L30" s="2"/>
      <c r="M30" s="2"/>
      <c r="N30" s="35"/>
      <c r="O30" s="2"/>
      <c r="P30" s="1"/>
      <c r="Q30" s="2"/>
      <c r="R30" s="1"/>
    </row>
    <row r="31" spans="1:18" x14ac:dyDescent="0.2">
      <c r="B31" s="38" t="s">
        <v>48</v>
      </c>
      <c r="D31" s="5"/>
      <c r="E31" s="5"/>
      <c r="F31" s="1"/>
      <c r="G31" s="1"/>
      <c r="H31" s="1"/>
      <c r="J31" s="2"/>
      <c r="K31" s="2"/>
      <c r="L31" s="2"/>
      <c r="M31" s="2"/>
      <c r="N31" s="35"/>
      <c r="O31" s="2"/>
      <c r="P31" s="1"/>
      <c r="Q31" s="2"/>
      <c r="R31" s="1"/>
    </row>
    <row r="32" spans="1:18" x14ac:dyDescent="0.2">
      <c r="B32" s="61" t="s">
        <v>86</v>
      </c>
      <c r="D32" s="20">
        <v>0.15670000000000001</v>
      </c>
      <c r="E32" s="5"/>
      <c r="F32" s="1"/>
      <c r="G32" s="1"/>
      <c r="H32" s="1"/>
      <c r="J32" s="13">
        <f>SUM(D32)</f>
        <v>0.15670000000000001</v>
      </c>
      <c r="K32" s="2"/>
      <c r="L32" s="37">
        <v>0.15670000000000001</v>
      </c>
      <c r="M32" s="2"/>
      <c r="N32" s="35" t="s">
        <v>54</v>
      </c>
      <c r="O32" s="2"/>
      <c r="P32" s="1">
        <f>$D$8*L32</f>
        <v>32907</v>
      </c>
      <c r="Q32" s="2"/>
      <c r="R32" s="1">
        <f>P32/12</f>
        <v>2742.25</v>
      </c>
    </row>
    <row r="33" spans="1:18" x14ac:dyDescent="0.2">
      <c r="B33" s="36"/>
      <c r="D33" s="20">
        <v>0</v>
      </c>
      <c r="E33" s="5"/>
      <c r="F33" s="1"/>
      <c r="G33" s="1"/>
      <c r="H33" s="1"/>
      <c r="J33" s="13">
        <f>SUM(D33)</f>
        <v>0</v>
      </c>
      <c r="K33" s="2"/>
      <c r="L33" s="37">
        <v>0</v>
      </c>
      <c r="M33" s="2"/>
      <c r="N33" s="35" t="s">
        <v>54</v>
      </c>
      <c r="O33" s="2"/>
      <c r="P33" s="1">
        <f>$D$8*L33</f>
        <v>0</v>
      </c>
      <c r="Q33" s="2"/>
      <c r="R33" s="1">
        <f>P33/12</f>
        <v>0</v>
      </c>
    </row>
    <row r="34" spans="1:18" x14ac:dyDescent="0.2">
      <c r="B34" s="36"/>
      <c r="D34" s="20">
        <v>0</v>
      </c>
      <c r="E34" s="5"/>
      <c r="F34" s="1"/>
      <c r="G34" s="1"/>
      <c r="H34" s="1"/>
      <c r="J34" s="13">
        <f>SUM(D34)</f>
        <v>0</v>
      </c>
      <c r="K34" s="2"/>
      <c r="L34" s="37">
        <v>0</v>
      </c>
      <c r="M34" s="2"/>
      <c r="N34" s="35" t="s">
        <v>54</v>
      </c>
      <c r="O34" s="2"/>
      <c r="P34" s="1">
        <f>$D$8*L34</f>
        <v>0</v>
      </c>
      <c r="Q34" s="2"/>
      <c r="R34" s="1">
        <f>P34/12</f>
        <v>0</v>
      </c>
    </row>
    <row r="35" spans="1:18" x14ac:dyDescent="0.2">
      <c r="B35" s="36"/>
      <c r="D35" s="20">
        <v>0</v>
      </c>
      <c r="E35" s="5"/>
      <c r="F35" s="1"/>
      <c r="G35" s="1"/>
      <c r="H35" s="1"/>
      <c r="J35" s="13">
        <f>SUM(D35)</f>
        <v>0</v>
      </c>
      <c r="K35" s="2"/>
      <c r="L35" s="37">
        <v>0</v>
      </c>
      <c r="M35" s="2"/>
      <c r="N35" s="35" t="s">
        <v>54</v>
      </c>
      <c r="O35" s="2"/>
      <c r="P35" s="1">
        <f>$D$8*L35</f>
        <v>0</v>
      </c>
      <c r="Q35" s="2"/>
      <c r="R35" s="1">
        <f>P35/12</f>
        <v>0</v>
      </c>
    </row>
    <row r="36" spans="1:18" x14ac:dyDescent="0.2">
      <c r="D36" s="5"/>
      <c r="E36" s="5"/>
      <c r="F36" s="1"/>
      <c r="G36" s="1"/>
      <c r="H36" s="1"/>
      <c r="J36" s="2"/>
      <c r="K36" s="2"/>
      <c r="L36" s="2"/>
      <c r="M36" s="2"/>
      <c r="N36" s="35"/>
      <c r="O36" s="2"/>
      <c r="P36" s="1"/>
      <c r="Q36" s="2"/>
      <c r="R36" s="1"/>
    </row>
    <row r="37" spans="1:18" x14ac:dyDescent="0.2">
      <c r="D37" s="5"/>
      <c r="E37" s="5"/>
      <c r="F37" s="1"/>
      <c r="G37" s="1"/>
      <c r="H37" s="1"/>
      <c r="J37" s="2"/>
      <c r="K37" s="2"/>
      <c r="L37" s="2"/>
      <c r="M37" s="2"/>
      <c r="N37" s="35"/>
      <c r="O37" s="2"/>
      <c r="P37" s="1"/>
      <c r="Q37" s="2"/>
      <c r="R37" s="1"/>
    </row>
    <row r="38" spans="1:18" ht="13.5" thickBot="1" x14ac:dyDescent="0.25">
      <c r="B38" s="17" t="s">
        <v>32</v>
      </c>
      <c r="C38" s="18"/>
      <c r="D38" s="19"/>
      <c r="E38" s="19"/>
      <c r="F38" s="1"/>
      <c r="G38" s="1"/>
      <c r="H38" s="1"/>
      <c r="J38" s="2"/>
      <c r="K38" s="2"/>
      <c r="L38" s="2"/>
      <c r="M38" s="2"/>
      <c r="N38" s="35"/>
      <c r="O38" s="2"/>
      <c r="P38" s="1"/>
      <c r="Q38" s="2"/>
      <c r="R38" s="1"/>
    </row>
    <row r="39" spans="1:18" x14ac:dyDescent="0.2">
      <c r="B39" s="22">
        <v>40000</v>
      </c>
      <c r="D39" s="20">
        <v>8.8300000000000003E-2</v>
      </c>
      <c r="E39" s="33"/>
      <c r="F39" s="53" t="s">
        <v>83</v>
      </c>
      <c r="G39" s="59"/>
      <c r="H39" s="59"/>
      <c r="I39" s="50"/>
      <c r="J39" s="13">
        <f>SUM(D39)</f>
        <v>8.8300000000000003E-2</v>
      </c>
      <c r="K39" s="2"/>
      <c r="L39" s="26">
        <v>0.17249999999999999</v>
      </c>
      <c r="M39" s="2"/>
      <c r="N39" s="35" t="s">
        <v>55</v>
      </c>
      <c r="O39" s="2"/>
      <c r="P39" s="1">
        <f>$D$8*L39</f>
        <v>36225</v>
      </c>
      <c r="Q39" s="2"/>
      <c r="R39" s="1">
        <f>P39/12</f>
        <v>3018.75</v>
      </c>
    </row>
    <row r="40" spans="1:18" ht="13.5" thickBot="1" x14ac:dyDescent="0.25">
      <c r="B40" s="22"/>
      <c r="D40" s="20">
        <v>0</v>
      </c>
      <c r="E40" s="33"/>
      <c r="F40" s="55" t="s">
        <v>82</v>
      </c>
      <c r="G40" s="60"/>
      <c r="H40" s="60"/>
      <c r="I40" s="52"/>
      <c r="J40" s="13">
        <f>SUM(D40)</f>
        <v>0</v>
      </c>
      <c r="K40" s="2"/>
      <c r="L40" s="26">
        <v>0</v>
      </c>
      <c r="M40" s="2"/>
      <c r="N40" s="35" t="s">
        <v>55</v>
      </c>
      <c r="O40" s="2"/>
      <c r="P40" s="1">
        <f>$D$8*L40</f>
        <v>0</v>
      </c>
      <c r="Q40" s="2"/>
      <c r="R40" s="1">
        <f>P40/12</f>
        <v>0</v>
      </c>
    </row>
    <row r="41" spans="1:18" x14ac:dyDescent="0.2">
      <c r="B41" s="22" t="s">
        <v>31</v>
      </c>
      <c r="D41" s="21">
        <v>0</v>
      </c>
      <c r="E41" s="34"/>
      <c r="F41" s="1"/>
      <c r="G41" s="1"/>
      <c r="H41" s="1"/>
      <c r="J41" s="13">
        <f>SUM(D41)</f>
        <v>0</v>
      </c>
      <c r="K41" s="2"/>
      <c r="L41" s="26">
        <v>0</v>
      </c>
      <c r="M41" s="2"/>
      <c r="N41" s="35" t="s">
        <v>55</v>
      </c>
      <c r="O41" s="2"/>
      <c r="P41" s="1">
        <f>$D$8*L41</f>
        <v>0</v>
      </c>
      <c r="Q41" s="2"/>
      <c r="R41" s="1">
        <f>P41/12</f>
        <v>0</v>
      </c>
    </row>
    <row r="42" spans="1:18" x14ac:dyDescent="0.2">
      <c r="D42" s="6"/>
      <c r="E42" s="2"/>
      <c r="J42" s="6"/>
      <c r="K42" s="2"/>
      <c r="L42" s="6"/>
      <c r="M42" s="2"/>
      <c r="N42" s="2"/>
      <c r="O42" s="2"/>
      <c r="P42" s="6"/>
      <c r="Q42" s="2"/>
    </row>
    <row r="43" spans="1:18" x14ac:dyDescent="0.2">
      <c r="D43" s="39">
        <f>SUM(D23:D41)</f>
        <v>1</v>
      </c>
      <c r="E43" s="25"/>
      <c r="J43" s="2"/>
      <c r="K43" s="2"/>
      <c r="L43" s="2"/>
      <c r="M43" s="2"/>
      <c r="N43" s="2"/>
      <c r="O43" s="2"/>
      <c r="P43" s="11">
        <f>SUM(P23:P42)</f>
        <v>210000</v>
      </c>
      <c r="Q43" s="2"/>
    </row>
    <row r="44" spans="1:18" x14ac:dyDescent="0.2">
      <c r="D44" s="2"/>
      <c r="E44" s="2"/>
      <c r="J44" s="2"/>
      <c r="K44" s="2"/>
      <c r="L44" s="2"/>
      <c r="M44" s="2"/>
      <c r="N44" s="2"/>
      <c r="O44" s="2"/>
      <c r="P44" s="2"/>
      <c r="Q44" s="2"/>
    </row>
    <row r="45" spans="1:18" x14ac:dyDescent="0.2">
      <c r="D45" s="2"/>
      <c r="E45" s="2"/>
      <c r="J45" s="2"/>
      <c r="K45" s="2"/>
      <c r="L45" s="2"/>
      <c r="M45" s="2"/>
      <c r="N45" s="2"/>
      <c r="O45" s="2"/>
      <c r="P45" s="2"/>
      <c r="Q45" s="2"/>
    </row>
    <row r="46" spans="1:18" ht="16.5" thickBot="1" x14ac:dyDescent="0.3">
      <c r="A46" s="8"/>
      <c r="D46" s="2"/>
      <c r="E46" s="2"/>
      <c r="G46" s="7"/>
      <c r="J46" s="15">
        <f>SUM(J23:J41)</f>
        <v>0.91587142857142867</v>
      </c>
      <c r="K46" s="41" t="s">
        <v>61</v>
      </c>
      <c r="L46" s="27">
        <f>SUM(L20:L42)</f>
        <v>1</v>
      </c>
      <c r="M46" s="7"/>
      <c r="N46" s="7"/>
      <c r="O46" s="7"/>
      <c r="Q46" s="7"/>
      <c r="R46" s="7"/>
    </row>
    <row r="47" spans="1:18" ht="13.5" thickTop="1" x14ac:dyDescent="0.2">
      <c r="D47" s="2"/>
      <c r="E47" s="2"/>
      <c r="G47" s="7"/>
      <c r="J47" s="7"/>
      <c r="K47" s="8"/>
      <c r="L47" s="7"/>
      <c r="M47" s="7"/>
      <c r="N47" s="7"/>
      <c r="O47" s="7"/>
      <c r="Q47" s="7"/>
      <c r="R47" s="7"/>
    </row>
    <row r="48" spans="1:18" x14ac:dyDescent="0.2">
      <c r="D48" s="2"/>
      <c r="E48" s="2"/>
      <c r="K48" s="12" t="s">
        <v>29</v>
      </c>
      <c r="L48" s="7" t="s">
        <v>23</v>
      </c>
      <c r="M48" s="2"/>
      <c r="N48" s="2"/>
      <c r="O48" s="2"/>
      <c r="Q48" s="2"/>
      <c r="R48" s="7"/>
    </row>
    <row r="49" spans="1:19" x14ac:dyDescent="0.2">
      <c r="A49" s="16" t="s">
        <v>44</v>
      </c>
      <c r="D49" s="2"/>
      <c r="E49" s="2"/>
      <c r="L49" s="7" t="s">
        <v>24</v>
      </c>
      <c r="M49" s="2"/>
      <c r="N49" s="2"/>
      <c r="O49" s="2"/>
      <c r="Q49" s="2"/>
      <c r="R49" s="7"/>
    </row>
    <row r="50" spans="1:19" x14ac:dyDescent="0.2">
      <c r="D50" s="2"/>
      <c r="E50" s="2"/>
      <c r="L50" s="7" t="s">
        <v>25</v>
      </c>
      <c r="M50" s="2"/>
      <c r="N50" s="2"/>
      <c r="O50" s="2"/>
      <c r="P50" s="7"/>
      <c r="Q50" s="2"/>
      <c r="R50" s="7"/>
    </row>
    <row r="51" spans="1:19" x14ac:dyDescent="0.2">
      <c r="E51" s="2"/>
      <c r="L51" s="7" t="s">
        <v>26</v>
      </c>
      <c r="M51" s="2"/>
      <c r="N51" s="2"/>
      <c r="O51" s="2"/>
      <c r="P51" s="2"/>
      <c r="Q51" s="2"/>
      <c r="R51" s="2"/>
    </row>
    <row r="52" spans="1:19" x14ac:dyDescent="0.2">
      <c r="D52" s="2"/>
      <c r="E52" s="2"/>
      <c r="F52" s="16" t="s">
        <v>87</v>
      </c>
      <c r="G52" s="8" t="s">
        <v>88</v>
      </c>
      <c r="H52" s="8"/>
      <c r="I52" s="8"/>
      <c r="J52" s="8"/>
      <c r="M52" s="2"/>
      <c r="N52" s="2"/>
      <c r="O52" s="2"/>
      <c r="P52" s="2"/>
      <c r="Q52" s="2"/>
      <c r="R52" s="2"/>
    </row>
    <row r="53" spans="1:19" x14ac:dyDescent="0.2">
      <c r="G53" s="8" t="s">
        <v>89</v>
      </c>
      <c r="H53" s="8"/>
      <c r="I53" s="8"/>
      <c r="J53" s="8"/>
      <c r="M53" s="2"/>
      <c r="N53" s="2"/>
      <c r="O53" s="2"/>
      <c r="P53" s="2"/>
      <c r="Q53" s="2"/>
      <c r="R53" s="2"/>
    </row>
    <row r="54" spans="1:19" ht="13.5" thickBot="1" x14ac:dyDescent="0.25">
      <c r="G54" s="8" t="s">
        <v>90</v>
      </c>
      <c r="H54" s="8"/>
      <c r="I54" s="8"/>
      <c r="J54" s="8"/>
      <c r="L54" s="7"/>
      <c r="M54" s="7"/>
      <c r="N54" s="7"/>
      <c r="O54" s="7"/>
      <c r="P54" s="2"/>
      <c r="Q54" s="2"/>
      <c r="R54" s="2"/>
    </row>
    <row r="55" spans="1:19" x14ac:dyDescent="0.2">
      <c r="D55" s="53" t="s">
        <v>69</v>
      </c>
      <c r="E55" s="50"/>
      <c r="G55" s="8" t="s">
        <v>91</v>
      </c>
      <c r="H55" s="8"/>
      <c r="I55" s="8"/>
      <c r="J55" s="8"/>
      <c r="L55" s="43" t="s">
        <v>99</v>
      </c>
      <c r="M55" s="57"/>
      <c r="N55" s="2"/>
      <c r="O55" s="2"/>
      <c r="P55" s="43" t="s">
        <v>66</v>
      </c>
      <c r="Q55" s="44"/>
      <c r="R55" s="43" t="s">
        <v>66</v>
      </c>
      <c r="S55" s="50"/>
    </row>
    <row r="56" spans="1:19" x14ac:dyDescent="0.2">
      <c r="D56" s="54" t="s">
        <v>70</v>
      </c>
      <c r="E56" s="51"/>
      <c r="G56" s="8" t="s">
        <v>93</v>
      </c>
      <c r="H56" s="8"/>
      <c r="I56" s="8"/>
      <c r="J56" s="7"/>
      <c r="K56" s="2"/>
      <c r="L56" s="63" t="s">
        <v>102</v>
      </c>
      <c r="M56" s="58"/>
      <c r="N56" s="2"/>
      <c r="O56" s="2"/>
      <c r="P56" s="45" t="s">
        <v>62</v>
      </c>
      <c r="Q56" s="46"/>
      <c r="R56" s="45" t="s">
        <v>62</v>
      </c>
      <c r="S56" s="51"/>
    </row>
    <row r="57" spans="1:19" x14ac:dyDescent="0.2">
      <c r="D57" s="54" t="s">
        <v>71</v>
      </c>
      <c r="E57" s="51"/>
      <c r="G57" s="8" t="s">
        <v>92</v>
      </c>
      <c r="H57" s="8"/>
      <c r="I57" s="8"/>
      <c r="J57" s="7"/>
      <c r="K57" s="2"/>
      <c r="L57" s="45" t="s">
        <v>74</v>
      </c>
      <c r="M57" s="58"/>
      <c r="N57" s="2"/>
      <c r="O57" s="2"/>
      <c r="P57" s="45" t="s">
        <v>63</v>
      </c>
      <c r="Q57" s="46"/>
      <c r="R57" s="45" t="s">
        <v>63</v>
      </c>
      <c r="S57" s="51"/>
    </row>
    <row r="58" spans="1:19" x14ac:dyDescent="0.2">
      <c r="D58" s="54" t="s">
        <v>72</v>
      </c>
      <c r="E58" s="51"/>
      <c r="G58" s="8"/>
      <c r="H58" s="8"/>
      <c r="I58" s="8"/>
      <c r="J58" s="8"/>
      <c r="L58" s="45" t="s">
        <v>100</v>
      </c>
      <c r="M58" s="51"/>
      <c r="P58" s="45" t="s">
        <v>64</v>
      </c>
      <c r="Q58" s="47"/>
      <c r="R58" s="45" t="s">
        <v>64</v>
      </c>
      <c r="S58" s="51"/>
    </row>
    <row r="59" spans="1:19" x14ac:dyDescent="0.2">
      <c r="D59" s="54" t="s">
        <v>73</v>
      </c>
      <c r="E59" s="51"/>
      <c r="L59" s="45" t="s">
        <v>101</v>
      </c>
      <c r="M59" s="51"/>
      <c r="P59" s="45" t="s">
        <v>65</v>
      </c>
      <c r="Q59" s="47"/>
      <c r="R59" s="45" t="s">
        <v>65</v>
      </c>
      <c r="S59" s="51"/>
    </row>
    <row r="60" spans="1:19" ht="16.5" thickBot="1" x14ac:dyDescent="0.3">
      <c r="D60" s="54" t="s">
        <v>98</v>
      </c>
      <c r="E60" s="51"/>
      <c r="L60" s="45" t="s">
        <v>75</v>
      </c>
      <c r="M60" s="51"/>
      <c r="P60" s="48" t="s">
        <v>67</v>
      </c>
      <c r="Q60" s="49"/>
      <c r="R60" s="48" t="s">
        <v>68</v>
      </c>
      <c r="S60" s="52"/>
    </row>
    <row r="61" spans="1:19" x14ac:dyDescent="0.2">
      <c r="D61" s="54" t="s">
        <v>96</v>
      </c>
      <c r="E61" s="51"/>
      <c r="L61" s="45" t="s">
        <v>76</v>
      </c>
      <c r="M61" s="51"/>
    </row>
    <row r="62" spans="1:19" ht="13.5" thickBot="1" x14ac:dyDescent="0.25">
      <c r="D62" s="55" t="s">
        <v>97</v>
      </c>
      <c r="E62" s="52"/>
      <c r="L62" s="45" t="s">
        <v>77</v>
      </c>
      <c r="M62" s="51"/>
    </row>
    <row r="63" spans="1:19" x14ac:dyDescent="0.2">
      <c r="L63" s="45" t="s">
        <v>78</v>
      </c>
      <c r="M63" s="51"/>
    </row>
    <row r="64" spans="1:19" x14ac:dyDescent="0.2">
      <c r="L64" s="45" t="s">
        <v>79</v>
      </c>
      <c r="M64" s="51"/>
    </row>
    <row r="65" spans="12:13" x14ac:dyDescent="0.2">
      <c r="L65" s="45" t="s">
        <v>80</v>
      </c>
      <c r="M65" s="51"/>
    </row>
    <row r="66" spans="12:13" ht="13.5" thickBot="1" x14ac:dyDescent="0.25">
      <c r="L66" s="48" t="s">
        <v>81</v>
      </c>
      <c r="M66" s="52"/>
    </row>
  </sheetData>
  <customSheetViews>
    <customSheetView guid="{49F09BD4-FF2E-4BBE-87C9-6FFAAD6728F1}" scale="60" showPageBreaks="1" printArea="1" view="pageBreakPreview">
      <selection activeCell="O46" sqref="O46"/>
      <pageMargins left="0.17" right="0.17" top="0.25" bottom="0.24" header="0.5" footer="0.32"/>
      <pageSetup scale="65" orientation="landscape" r:id="rId1"/>
      <headerFooter alignWithMargins="0">
        <oddFooter>&amp;L&amp;8PAF/Projects and Subteams/Procedures/FTE Salary Cap Worksheet</oddFooter>
      </headerFooter>
    </customSheetView>
  </customSheetViews>
  <mergeCells count="3">
    <mergeCell ref="B1:R1"/>
    <mergeCell ref="B3:R3"/>
    <mergeCell ref="B2:R2"/>
  </mergeCells>
  <phoneticPr fontId="0" type="noConversion"/>
  <pageMargins left="0.17" right="0.17" top="0.25" bottom="0.24" header="0.5" footer="0.32"/>
  <pageSetup scale="65" orientation="landscape" r:id="rId2"/>
  <headerFooter alignWithMargins="0">
    <oddFooter>&amp;L&amp;8PAF/Projects and Subteams/Procedures/FTE Salary Cap Worksheet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SALARY CAP WORKSHEET - BLANK</vt:lpstr>
      <vt:lpstr>Worksheet - Example - New 1</vt:lpstr>
      <vt:lpstr>Worksheet - Example - New</vt:lpstr>
      <vt:lpstr>Example - old copy</vt:lpstr>
      <vt:lpstr>'Example - old copy'!Print_Area</vt:lpstr>
    </vt:vector>
  </TitlesOfParts>
  <Company>UTHSCH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SPerez</dc:creator>
  <cp:lastModifiedBy>Huynh, Hung</cp:lastModifiedBy>
  <cp:lastPrinted>2021-11-08T14:31:24Z</cp:lastPrinted>
  <dcterms:created xsi:type="dcterms:W3CDTF">2002-03-19T22:47:58Z</dcterms:created>
  <dcterms:modified xsi:type="dcterms:W3CDTF">2025-02-04T20:58:24Z</dcterms:modified>
</cp:coreProperties>
</file>